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Novotna\Documents\"/>
    </mc:Choice>
  </mc:AlternateContent>
  <bookViews>
    <workbookView xWindow="0" yWindow="0" windowWidth="0" windowHeight="0"/>
  </bookViews>
  <sheets>
    <sheet name="Rekapitulácia stavby" sheetId="1" r:id="rId1"/>
    <sheet name="01 - Stavebná časť a statika" sheetId="2" r:id="rId2"/>
    <sheet name="02 - Zdravotechnické inšt..." sheetId="3" r:id="rId3"/>
    <sheet name="03 - Elektroinštalácia" sheetId="4" r:id="rId4"/>
    <sheet name="04 - Rekuperácia učební" sheetId="5" r:id="rId5"/>
    <sheet name="06 - Plynoinštalácia" sheetId="6" r:id="rId6"/>
    <sheet name="07 - Vykurovanie" sheetId="7" r:id="rId7"/>
    <sheet name="09 - Hlasová signalizácia..." sheetId="8" r:id="rId8"/>
    <sheet name="SO 02 - Parkovisko a spev..." sheetId="9" r:id="rId9"/>
    <sheet name="SO 03 - Prekládka vnútroa..." sheetId="10" r:id="rId10"/>
    <sheet name="SO 04 - Areálový odvod da..." sheetId="11" r:id="rId11"/>
    <sheet name="SO 05 - Splašková kanaliz..." sheetId="12" r:id="rId12"/>
    <sheet name="SO 06 - Areálové osvetlenie" sheetId="13" r:id="rId13"/>
  </sheets>
  <definedNames>
    <definedName name="_xlnm.Print_Area" localSheetId="0">'Rekapitulácia stavby'!$D$4:$AO$76,'Rekapitulácia stavby'!$C$82:$AQ$108</definedName>
    <definedName name="_xlnm.Print_Titles" localSheetId="0">'Rekapitulácia stavby'!$92:$92</definedName>
    <definedName name="_xlnm._FilterDatabase" localSheetId="1" hidden="1">'01 - Stavebná časť a statika'!$C$150:$K$602</definedName>
    <definedName name="_xlnm.Print_Area" localSheetId="1">'01 - Stavebná časť a statika'!$C$4:$J$76,'01 - Stavebná časť a statika'!$C$136:$J$602</definedName>
    <definedName name="_xlnm.Print_Titles" localSheetId="1">'01 - Stavebná časť a statika'!$150:$150</definedName>
    <definedName name="_xlnm._FilterDatabase" localSheetId="2" hidden="1">'02 - Zdravotechnické inšt...'!$C$128:$K$303</definedName>
    <definedName name="_xlnm.Print_Area" localSheetId="2">'02 - Zdravotechnické inšt...'!$C$4:$J$76,'02 - Zdravotechnické inšt...'!$C$114:$J$303</definedName>
    <definedName name="_xlnm.Print_Titles" localSheetId="2">'02 - Zdravotechnické inšt...'!$128:$128</definedName>
    <definedName name="_xlnm._FilterDatabase" localSheetId="3" hidden="1">'03 - Elektroinštalácia'!$C$129:$K$396</definedName>
    <definedName name="_xlnm.Print_Area" localSheetId="3">'03 - Elektroinštalácia'!$C$4:$J$76,'03 - Elektroinštalácia'!$C$115:$J$396</definedName>
    <definedName name="_xlnm.Print_Titles" localSheetId="3">'03 - Elektroinštalácia'!$129:$129</definedName>
    <definedName name="_xlnm._FilterDatabase" localSheetId="4" hidden="1">'04 - Rekuperácia učební'!$C$121:$K$132</definedName>
    <definedName name="_xlnm.Print_Area" localSheetId="4">'04 - Rekuperácia učební'!$C$4:$J$76,'04 - Rekuperácia učební'!$C$107:$J$132</definedName>
    <definedName name="_xlnm.Print_Titles" localSheetId="4">'04 - Rekuperácia učební'!$121:$121</definedName>
    <definedName name="_xlnm._FilterDatabase" localSheetId="5" hidden="1">'06 - Plynoinštalácia'!$C$123:$K$142</definedName>
    <definedName name="_xlnm.Print_Area" localSheetId="5">'06 - Plynoinštalácia'!$C$4:$J$76,'06 - Plynoinštalácia'!$C$109:$J$142</definedName>
    <definedName name="_xlnm.Print_Titles" localSheetId="5">'06 - Plynoinštalácia'!$123:$123</definedName>
    <definedName name="_xlnm._FilterDatabase" localSheetId="6" hidden="1">'07 - Vykurovanie'!$C$124:$K$223</definedName>
    <definedName name="_xlnm.Print_Area" localSheetId="6">'07 - Vykurovanie'!$C$4:$J$76,'07 - Vykurovanie'!$C$110:$J$223</definedName>
    <definedName name="_xlnm.Print_Titles" localSheetId="6">'07 - Vykurovanie'!$124:$124</definedName>
    <definedName name="_xlnm._FilterDatabase" localSheetId="7" hidden="1">'09 - Hlasová signalizácia...'!$C$124:$K$199</definedName>
    <definedName name="_xlnm.Print_Area" localSheetId="7">'09 - Hlasová signalizácia...'!$C$4:$J$76,'09 - Hlasová signalizácia...'!$C$110:$J$199</definedName>
    <definedName name="_xlnm.Print_Titles" localSheetId="7">'09 - Hlasová signalizácia...'!$124:$124</definedName>
    <definedName name="_xlnm._FilterDatabase" localSheetId="8" hidden="1">'SO 02 - Parkovisko a spev...'!$C$121:$K$200</definedName>
    <definedName name="_xlnm.Print_Area" localSheetId="8">'SO 02 - Parkovisko a spev...'!$C$4:$J$76,'SO 02 - Parkovisko a spev...'!$C$109:$J$200</definedName>
    <definedName name="_xlnm.Print_Titles" localSheetId="8">'SO 02 - Parkovisko a spev...'!$121:$121</definedName>
    <definedName name="_xlnm._FilterDatabase" localSheetId="9" hidden="1">'SO 03 - Prekládka vnútroa...'!$C$122:$K$181</definedName>
    <definedName name="_xlnm.Print_Area" localSheetId="9">'SO 03 - Prekládka vnútroa...'!$C$4:$J$76,'SO 03 - Prekládka vnútroa...'!$C$110:$J$181</definedName>
    <definedName name="_xlnm.Print_Titles" localSheetId="9">'SO 03 - Prekládka vnútroa...'!$122:$122</definedName>
    <definedName name="_xlnm._FilterDatabase" localSheetId="10" hidden="1">'SO 04 - Areálový odvod da...'!$C$120:$K$173</definedName>
    <definedName name="_xlnm.Print_Area" localSheetId="10">'SO 04 - Areálový odvod da...'!$C$4:$J$76,'SO 04 - Areálový odvod da...'!$C$108:$J$173</definedName>
    <definedName name="_xlnm.Print_Titles" localSheetId="10">'SO 04 - Areálový odvod da...'!$120:$120</definedName>
    <definedName name="_xlnm._FilterDatabase" localSheetId="11" hidden="1">'SO 05 - Splašková kanaliz...'!$C$121:$K$175</definedName>
    <definedName name="_xlnm.Print_Area" localSheetId="11">'SO 05 - Splašková kanaliz...'!$C$4:$J$76,'SO 05 - Splašková kanaliz...'!$C$109:$J$175</definedName>
    <definedName name="_xlnm.Print_Titles" localSheetId="11">'SO 05 - Splašková kanaliz...'!$121:$121</definedName>
    <definedName name="_xlnm._FilterDatabase" localSheetId="12" hidden="1">'SO 06 - Areálové osvetlenie'!$C$124:$K$164</definedName>
    <definedName name="_xlnm.Print_Area" localSheetId="12">'SO 06 - Areálové osvetlenie'!$C$4:$J$76,'SO 06 - Areálové osvetlenie'!$C$112:$J$164</definedName>
    <definedName name="_xlnm.Print_Titles" localSheetId="12">'SO 06 - Areálové osvetlenie'!$124:$124</definedName>
  </definedNames>
  <calcPr/>
</workbook>
</file>

<file path=xl/calcChain.xml><?xml version="1.0" encoding="utf-8"?>
<calcChain xmlns="http://schemas.openxmlformats.org/spreadsheetml/2006/main">
  <c i="13" l="1" r="J37"/>
  <c r="J36"/>
  <c i="1" r="AY107"/>
  <c i="13" r="J35"/>
  <c i="1" r="AX107"/>
  <c i="13"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0"/>
  <c r="BH160"/>
  <c r="BG160"/>
  <c r="BE160"/>
  <c r="T160"/>
  <c r="R160"/>
  <c r="P160"/>
  <c r="BI159"/>
  <c r="BH159"/>
  <c r="BG159"/>
  <c r="BE159"/>
  <c r="T159"/>
  <c r="R159"/>
  <c r="P159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3"/>
  <c r="BH143"/>
  <c r="BG143"/>
  <c r="BE143"/>
  <c r="T143"/>
  <c r="R143"/>
  <c r="P143"/>
  <c r="BI142"/>
  <c r="BH142"/>
  <c r="BG142"/>
  <c r="BE142"/>
  <c r="T142"/>
  <c r="R142"/>
  <c r="P142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J121"/>
  <c r="F121"/>
  <c r="F119"/>
  <c r="E117"/>
  <c r="J91"/>
  <c r="F91"/>
  <c r="F89"/>
  <c r="E87"/>
  <c r="J24"/>
  <c r="E24"/>
  <c r="J122"/>
  <c r="J23"/>
  <c r="J18"/>
  <c r="E18"/>
  <c r="F92"/>
  <c r="J17"/>
  <c r="J12"/>
  <c r="J119"/>
  <c r="E7"/>
  <c r="E85"/>
  <c i="12" r="J37"/>
  <c r="J36"/>
  <c i="1" r="AY106"/>
  <c i="12" r="J35"/>
  <c i="1" r="AX106"/>
  <c i="12"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1"/>
  <c r="BH141"/>
  <c r="BG141"/>
  <c r="BE141"/>
  <c r="T141"/>
  <c r="R141"/>
  <c r="P141"/>
  <c r="BI140"/>
  <c r="BH140"/>
  <c r="BG140"/>
  <c r="BE140"/>
  <c r="T140"/>
  <c r="R140"/>
  <c r="P140"/>
  <c r="BI138"/>
  <c r="BH138"/>
  <c r="BG138"/>
  <c r="BE138"/>
  <c r="T138"/>
  <c r="T137"/>
  <c r="R138"/>
  <c r="R137"/>
  <c r="P138"/>
  <c r="P137"/>
  <c r="BI136"/>
  <c r="BH136"/>
  <c r="BG136"/>
  <c r="BE136"/>
  <c r="T136"/>
  <c r="T135"/>
  <c r="R136"/>
  <c r="R135"/>
  <c r="P136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J118"/>
  <c r="F118"/>
  <c r="F116"/>
  <c r="E114"/>
  <c r="J91"/>
  <c r="F91"/>
  <c r="F89"/>
  <c r="E87"/>
  <c r="J24"/>
  <c r="E24"/>
  <c r="J119"/>
  <c r="J23"/>
  <c r="J18"/>
  <c r="E18"/>
  <c r="F119"/>
  <c r="J17"/>
  <c r="J12"/>
  <c r="J116"/>
  <c r="E7"/>
  <c r="E112"/>
  <c i="11" r="J37"/>
  <c r="J36"/>
  <c i="1" r="AY105"/>
  <c i="11" r="J35"/>
  <c i="1" r="AX105"/>
  <c i="11" r="BI173"/>
  <c r="BH173"/>
  <c r="BG173"/>
  <c r="BE173"/>
  <c r="T173"/>
  <c r="R173"/>
  <c r="P173"/>
  <c r="BI172"/>
  <c r="BH172"/>
  <c r="BG172"/>
  <c r="BE172"/>
  <c r="T172"/>
  <c r="R172"/>
  <c r="P172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T136"/>
  <c r="R137"/>
  <c r="R136"/>
  <c r="P137"/>
  <c r="P136"/>
  <c r="BI135"/>
  <c r="BH135"/>
  <c r="BG135"/>
  <c r="BE135"/>
  <c r="T135"/>
  <c r="T134"/>
  <c r="R135"/>
  <c r="R134"/>
  <c r="P135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J117"/>
  <c r="F117"/>
  <c r="F115"/>
  <c r="E113"/>
  <c r="J91"/>
  <c r="F91"/>
  <c r="F89"/>
  <c r="E87"/>
  <c r="J24"/>
  <c r="E24"/>
  <c r="J118"/>
  <c r="J23"/>
  <c r="J18"/>
  <c r="E18"/>
  <c r="F92"/>
  <c r="J17"/>
  <c r="J12"/>
  <c r="J115"/>
  <c r="E7"/>
  <c r="E85"/>
  <c i="10" r="J37"/>
  <c r="J36"/>
  <c i="1" r="AY104"/>
  <c i="10" r="J35"/>
  <c i="1" r="AX104"/>
  <c i="10"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2"/>
  <c r="BH162"/>
  <c r="BG162"/>
  <c r="BE162"/>
  <c r="T162"/>
  <c r="T161"/>
  <c r="R162"/>
  <c r="R161"/>
  <c r="P162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5"/>
  <c r="BH155"/>
  <c r="BG155"/>
  <c r="BE155"/>
  <c r="T155"/>
  <c r="R155"/>
  <c r="P155"/>
  <c r="BI154"/>
  <c r="BH154"/>
  <c r="BG154"/>
  <c r="BE154"/>
  <c r="T154"/>
  <c r="R154"/>
  <c r="P154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9"/>
  <c r="F119"/>
  <c r="F117"/>
  <c r="E115"/>
  <c r="J91"/>
  <c r="F91"/>
  <c r="F89"/>
  <c r="E87"/>
  <c r="J24"/>
  <c r="E24"/>
  <c r="J120"/>
  <c r="J23"/>
  <c r="J18"/>
  <c r="E18"/>
  <c r="F92"/>
  <c r="J17"/>
  <c r="J12"/>
  <c r="J89"/>
  <c r="E7"/>
  <c r="E85"/>
  <c i="9" r="J37"/>
  <c r="J36"/>
  <c i="1" r="AY103"/>
  <c i="9" r="J35"/>
  <c i="1" r="AX103"/>
  <c i="9" r="BI200"/>
  <c r="BH200"/>
  <c r="BG200"/>
  <c r="BE200"/>
  <c r="T200"/>
  <c r="T199"/>
  <c r="R200"/>
  <c r="R199"/>
  <c r="P200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8"/>
  <c r="F118"/>
  <c r="F116"/>
  <c r="E114"/>
  <c r="J91"/>
  <c r="F91"/>
  <c r="F89"/>
  <c r="E87"/>
  <c r="J24"/>
  <c r="E24"/>
  <c r="J119"/>
  <c r="J23"/>
  <c r="J18"/>
  <c r="E18"/>
  <c r="F119"/>
  <c r="J17"/>
  <c r="J12"/>
  <c r="J116"/>
  <c r="E7"/>
  <c r="E85"/>
  <c i="8" r="J39"/>
  <c r="J38"/>
  <c i="1" r="AY102"/>
  <c i="8" r="J37"/>
  <c i="1" r="AX102"/>
  <c i="8"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F119"/>
  <c r="E117"/>
  <c r="F91"/>
  <c r="E89"/>
  <c r="J26"/>
  <c r="E26"/>
  <c r="J122"/>
  <c r="J25"/>
  <c r="J23"/>
  <c r="E23"/>
  <c r="J93"/>
  <c r="J22"/>
  <c r="J20"/>
  <c r="E20"/>
  <c r="F122"/>
  <c r="J19"/>
  <c r="J17"/>
  <c r="E17"/>
  <c r="F93"/>
  <c r="J16"/>
  <c r="J14"/>
  <c r="J91"/>
  <c r="E7"/>
  <c r="E113"/>
  <c i="7" r="J39"/>
  <c r="J38"/>
  <c i="1" r="AY101"/>
  <c i="7" r="J37"/>
  <c i="1" r="AX101"/>
  <c i="7"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J121"/>
  <c r="F121"/>
  <c r="F119"/>
  <c r="E117"/>
  <c r="J93"/>
  <c r="F93"/>
  <c r="F91"/>
  <c r="E89"/>
  <c r="J26"/>
  <c r="E26"/>
  <c r="J94"/>
  <c r="J25"/>
  <c r="J20"/>
  <c r="E20"/>
  <c r="F122"/>
  <c r="J19"/>
  <c r="J14"/>
  <c r="J91"/>
  <c r="E7"/>
  <c r="E113"/>
  <c i="6" r="J39"/>
  <c r="J38"/>
  <c i="1" r="AY100"/>
  <c i="6" r="J37"/>
  <c i="1" r="AX100"/>
  <c i="6"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8"/>
  <c r="BH138"/>
  <c r="BG138"/>
  <c r="BE138"/>
  <c r="T138"/>
  <c r="T137"/>
  <c r="R138"/>
  <c r="R137"/>
  <c r="P138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J120"/>
  <c r="F120"/>
  <c r="F118"/>
  <c r="E116"/>
  <c r="J93"/>
  <c r="F93"/>
  <c r="F91"/>
  <c r="E89"/>
  <c r="J26"/>
  <c r="E26"/>
  <c r="J94"/>
  <c r="J25"/>
  <c r="J20"/>
  <c r="E20"/>
  <c r="F121"/>
  <c r="J19"/>
  <c r="J14"/>
  <c r="J118"/>
  <c r="E7"/>
  <c r="E112"/>
  <c i="5" r="J39"/>
  <c r="J38"/>
  <c i="1" r="AY99"/>
  <c i="5" r="J37"/>
  <c i="1" r="AX99"/>
  <c i="5"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8"/>
  <c r="F118"/>
  <c r="F116"/>
  <c r="E114"/>
  <c r="J93"/>
  <c r="F93"/>
  <c r="F91"/>
  <c r="E89"/>
  <c r="J26"/>
  <c r="E26"/>
  <c r="J119"/>
  <c r="J25"/>
  <c r="J20"/>
  <c r="E20"/>
  <c r="F94"/>
  <c r="J19"/>
  <c r="J14"/>
  <c r="J116"/>
  <c r="E7"/>
  <c r="E85"/>
  <c i="4" r="J147"/>
  <c r="J39"/>
  <c r="J38"/>
  <c i="1" r="AY98"/>
  <c i="4" r="J37"/>
  <c i="1" r="AX98"/>
  <c i="4" r="BI396"/>
  <c r="BH396"/>
  <c r="BG396"/>
  <c r="BE396"/>
  <c r="T396"/>
  <c r="R396"/>
  <c r="P396"/>
  <c r="BI395"/>
  <c r="BH395"/>
  <c r="BG395"/>
  <c r="BE395"/>
  <c r="T395"/>
  <c r="R395"/>
  <c r="P395"/>
  <c r="BI394"/>
  <c r="BH394"/>
  <c r="BG394"/>
  <c r="BE394"/>
  <c r="T394"/>
  <c r="R394"/>
  <c r="P394"/>
  <c r="BI393"/>
  <c r="BH393"/>
  <c r="BG393"/>
  <c r="BE393"/>
  <c r="T393"/>
  <c r="R393"/>
  <c r="P393"/>
  <c r="BI392"/>
  <c r="BH392"/>
  <c r="BG392"/>
  <c r="BE392"/>
  <c r="T392"/>
  <c r="R392"/>
  <c r="P392"/>
  <c r="BI391"/>
  <c r="BH391"/>
  <c r="BG391"/>
  <c r="BE391"/>
  <c r="T391"/>
  <c r="R391"/>
  <c r="P391"/>
  <c r="BI390"/>
  <c r="BH390"/>
  <c r="BG390"/>
  <c r="BE390"/>
  <c r="T390"/>
  <c r="R390"/>
  <c r="P390"/>
  <c r="BI389"/>
  <c r="BH389"/>
  <c r="BG389"/>
  <c r="BE389"/>
  <c r="T389"/>
  <c r="R389"/>
  <c r="P389"/>
  <c r="BI388"/>
  <c r="BH388"/>
  <c r="BG388"/>
  <c r="BE388"/>
  <c r="T388"/>
  <c r="R388"/>
  <c r="P388"/>
  <c r="BI387"/>
  <c r="BH387"/>
  <c r="BG387"/>
  <c r="BE387"/>
  <c r="T387"/>
  <c r="R387"/>
  <c r="P387"/>
  <c r="BI386"/>
  <c r="BH386"/>
  <c r="BG386"/>
  <c r="BE386"/>
  <c r="T386"/>
  <c r="R386"/>
  <c r="P386"/>
  <c r="BI385"/>
  <c r="BH385"/>
  <c r="BG385"/>
  <c r="BE385"/>
  <c r="T385"/>
  <c r="R385"/>
  <c r="P385"/>
  <c r="BI384"/>
  <c r="BH384"/>
  <c r="BG384"/>
  <c r="BE384"/>
  <c r="T384"/>
  <c r="R384"/>
  <c r="P384"/>
  <c r="BI383"/>
  <c r="BH383"/>
  <c r="BG383"/>
  <c r="BE383"/>
  <c r="T383"/>
  <c r="R383"/>
  <c r="P383"/>
  <c r="BI382"/>
  <c r="BH382"/>
  <c r="BG382"/>
  <c r="BE382"/>
  <c r="T382"/>
  <c r="R382"/>
  <c r="P382"/>
  <c r="BI381"/>
  <c r="BH381"/>
  <c r="BG381"/>
  <c r="BE381"/>
  <c r="T381"/>
  <c r="R381"/>
  <c r="P381"/>
  <c r="BI380"/>
  <c r="BH380"/>
  <c r="BG380"/>
  <c r="BE380"/>
  <c r="T380"/>
  <c r="R380"/>
  <c r="P380"/>
  <c r="BI379"/>
  <c r="BH379"/>
  <c r="BG379"/>
  <c r="BE379"/>
  <c r="T379"/>
  <c r="R379"/>
  <c r="P379"/>
  <c r="BI378"/>
  <c r="BH378"/>
  <c r="BG378"/>
  <c r="BE378"/>
  <c r="T378"/>
  <c r="R378"/>
  <c r="P378"/>
  <c r="BI377"/>
  <c r="BH377"/>
  <c r="BG377"/>
  <c r="BE377"/>
  <c r="T377"/>
  <c r="R377"/>
  <c r="P377"/>
  <c r="BI376"/>
  <c r="BH376"/>
  <c r="BG376"/>
  <c r="BE376"/>
  <c r="T376"/>
  <c r="R376"/>
  <c r="P376"/>
  <c r="BI375"/>
  <c r="BH375"/>
  <c r="BG375"/>
  <c r="BE375"/>
  <c r="T375"/>
  <c r="R375"/>
  <c r="P375"/>
  <c r="BI374"/>
  <c r="BH374"/>
  <c r="BG374"/>
  <c r="BE374"/>
  <c r="T374"/>
  <c r="R374"/>
  <c r="P374"/>
  <c r="BI373"/>
  <c r="BH373"/>
  <c r="BG373"/>
  <c r="BE373"/>
  <c r="T373"/>
  <c r="R373"/>
  <c r="P373"/>
  <c r="BI372"/>
  <c r="BH372"/>
  <c r="BG372"/>
  <c r="BE372"/>
  <c r="T372"/>
  <c r="R372"/>
  <c r="P372"/>
  <c r="BI371"/>
  <c r="BH371"/>
  <c r="BG371"/>
  <c r="BE371"/>
  <c r="T371"/>
  <c r="R371"/>
  <c r="P371"/>
  <c r="BI370"/>
  <c r="BH370"/>
  <c r="BG370"/>
  <c r="BE370"/>
  <c r="T370"/>
  <c r="R370"/>
  <c r="P370"/>
  <c r="BI369"/>
  <c r="BH369"/>
  <c r="BG369"/>
  <c r="BE369"/>
  <c r="T369"/>
  <c r="R369"/>
  <c r="P369"/>
  <c r="BI368"/>
  <c r="BH368"/>
  <c r="BG368"/>
  <c r="BE368"/>
  <c r="T368"/>
  <c r="R368"/>
  <c r="P368"/>
  <c r="BI367"/>
  <c r="BH367"/>
  <c r="BG367"/>
  <c r="BE367"/>
  <c r="T367"/>
  <c r="R367"/>
  <c r="P367"/>
  <c r="BI366"/>
  <c r="BH366"/>
  <c r="BG366"/>
  <c r="BE366"/>
  <c r="T366"/>
  <c r="R366"/>
  <c r="P366"/>
  <c r="BI365"/>
  <c r="BH365"/>
  <c r="BG365"/>
  <c r="BE365"/>
  <c r="T365"/>
  <c r="R365"/>
  <c r="P365"/>
  <c r="BI364"/>
  <c r="BH364"/>
  <c r="BG364"/>
  <c r="BE364"/>
  <c r="T364"/>
  <c r="R364"/>
  <c r="P364"/>
  <c r="BI363"/>
  <c r="BH363"/>
  <c r="BG363"/>
  <c r="BE363"/>
  <c r="T363"/>
  <c r="R363"/>
  <c r="P363"/>
  <c r="BI362"/>
  <c r="BH362"/>
  <c r="BG362"/>
  <c r="BE362"/>
  <c r="T362"/>
  <c r="R362"/>
  <c r="P362"/>
  <c r="BI361"/>
  <c r="BH361"/>
  <c r="BG361"/>
  <c r="BE361"/>
  <c r="T361"/>
  <c r="R361"/>
  <c r="P361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2"/>
  <c r="BH342"/>
  <c r="BG342"/>
  <c r="BE342"/>
  <c r="T342"/>
  <c r="R342"/>
  <c r="P342"/>
  <c r="BI341"/>
  <c r="BH341"/>
  <c r="BG341"/>
  <c r="BE341"/>
  <c r="T341"/>
  <c r="R341"/>
  <c r="P341"/>
  <c r="BI339"/>
  <c r="BH339"/>
  <c r="BG339"/>
  <c r="BE339"/>
  <c r="T339"/>
  <c r="R339"/>
  <c r="P339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5"/>
  <c r="BH335"/>
  <c r="BG335"/>
  <c r="BE335"/>
  <c r="T335"/>
  <c r="R335"/>
  <c r="P335"/>
  <c r="BI334"/>
  <c r="BH334"/>
  <c r="BG334"/>
  <c r="BE334"/>
  <c r="T334"/>
  <c r="R334"/>
  <c r="P334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J101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J126"/>
  <c r="F126"/>
  <c r="F124"/>
  <c r="E122"/>
  <c r="J93"/>
  <c r="F93"/>
  <c r="F91"/>
  <c r="E89"/>
  <c r="J26"/>
  <c r="E26"/>
  <c r="J127"/>
  <c r="J25"/>
  <c r="J20"/>
  <c r="E20"/>
  <c r="F127"/>
  <c r="J19"/>
  <c r="J14"/>
  <c r="J91"/>
  <c r="E7"/>
  <c r="E118"/>
  <c i="3" r="J39"/>
  <c r="J38"/>
  <c i="1" r="AY97"/>
  <c i="3" r="J37"/>
  <c i="1" r="AX97"/>
  <c i="3"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0"/>
  <c r="BH160"/>
  <c r="BG160"/>
  <c r="BE160"/>
  <c r="T160"/>
  <c r="T159"/>
  <c r="R160"/>
  <c r="R159"/>
  <c r="P160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T141"/>
  <c r="R142"/>
  <c r="R141"/>
  <c r="P142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J125"/>
  <c r="F125"/>
  <c r="F123"/>
  <c r="E121"/>
  <c r="J93"/>
  <c r="F93"/>
  <c r="F91"/>
  <c r="E89"/>
  <c r="J26"/>
  <c r="E26"/>
  <c r="J94"/>
  <c r="J25"/>
  <c r="J20"/>
  <c r="E20"/>
  <c r="F94"/>
  <c r="J19"/>
  <c r="J14"/>
  <c r="J123"/>
  <c r="E7"/>
  <c r="E117"/>
  <c i="2" r="J39"/>
  <c r="J38"/>
  <c i="1" r="AY96"/>
  <c i="2" r="J37"/>
  <c i="1" r="AX96"/>
  <c i="2" r="BI602"/>
  <c r="BH602"/>
  <c r="BG602"/>
  <c r="BE602"/>
  <c r="T602"/>
  <c r="T601"/>
  <c r="R602"/>
  <c r="R601"/>
  <c r="P602"/>
  <c r="P601"/>
  <c r="BI600"/>
  <c r="BH600"/>
  <c r="BG600"/>
  <c r="BE600"/>
  <c r="T600"/>
  <c r="T599"/>
  <c r="T598"/>
  <c r="R600"/>
  <c r="R599"/>
  <c r="R598"/>
  <c r="P600"/>
  <c r="P599"/>
  <c r="P598"/>
  <c r="BI597"/>
  <c r="BH597"/>
  <c r="BG597"/>
  <c r="BE597"/>
  <c r="T597"/>
  <c r="T596"/>
  <c r="R597"/>
  <c r="R596"/>
  <c r="P597"/>
  <c r="P596"/>
  <c r="BI595"/>
  <c r="BH595"/>
  <c r="BG595"/>
  <c r="BE595"/>
  <c r="T595"/>
  <c r="R595"/>
  <c r="P595"/>
  <c r="BI594"/>
  <c r="BH594"/>
  <c r="BG594"/>
  <c r="BE594"/>
  <c r="T594"/>
  <c r="R594"/>
  <c r="P594"/>
  <c r="BI593"/>
  <c r="BH593"/>
  <c r="BG593"/>
  <c r="BE593"/>
  <c r="T593"/>
  <c r="R593"/>
  <c r="P593"/>
  <c r="BI592"/>
  <c r="BH592"/>
  <c r="BG592"/>
  <c r="BE592"/>
  <c r="T592"/>
  <c r="R592"/>
  <c r="P592"/>
  <c r="BI591"/>
  <c r="BH591"/>
  <c r="BG591"/>
  <c r="BE591"/>
  <c r="T591"/>
  <c r="R591"/>
  <c r="P591"/>
  <c r="BI590"/>
  <c r="BH590"/>
  <c r="BG590"/>
  <c r="BE590"/>
  <c r="T590"/>
  <c r="R590"/>
  <c r="P590"/>
  <c r="BI589"/>
  <c r="BH589"/>
  <c r="BG589"/>
  <c r="BE589"/>
  <c r="T589"/>
  <c r="R589"/>
  <c r="P589"/>
  <c r="BI588"/>
  <c r="BH588"/>
  <c r="BG588"/>
  <c r="BE588"/>
  <c r="T588"/>
  <c r="R588"/>
  <c r="P588"/>
  <c r="BI586"/>
  <c r="BH586"/>
  <c r="BG586"/>
  <c r="BE586"/>
  <c r="T586"/>
  <c r="R586"/>
  <c r="P586"/>
  <c r="BI585"/>
  <c r="BH585"/>
  <c r="BG585"/>
  <c r="BE585"/>
  <c r="T585"/>
  <c r="R585"/>
  <c r="P585"/>
  <c r="BI584"/>
  <c r="BH584"/>
  <c r="BG584"/>
  <c r="BE584"/>
  <c r="T584"/>
  <c r="R584"/>
  <c r="P584"/>
  <c r="BI583"/>
  <c r="BH583"/>
  <c r="BG583"/>
  <c r="BE583"/>
  <c r="T583"/>
  <c r="R583"/>
  <c r="P583"/>
  <c r="BI582"/>
  <c r="BH582"/>
  <c r="BG582"/>
  <c r="BE582"/>
  <c r="T582"/>
  <c r="R582"/>
  <c r="P582"/>
  <c r="BI580"/>
  <c r="BH580"/>
  <c r="BG580"/>
  <c r="BE580"/>
  <c r="T580"/>
  <c r="R580"/>
  <c r="P580"/>
  <c r="BI579"/>
  <c r="BH579"/>
  <c r="BG579"/>
  <c r="BE579"/>
  <c r="T579"/>
  <c r="R579"/>
  <c r="P579"/>
  <c r="BI578"/>
  <c r="BH578"/>
  <c r="BG578"/>
  <c r="BE578"/>
  <c r="T578"/>
  <c r="R578"/>
  <c r="P578"/>
  <c r="BI577"/>
  <c r="BH577"/>
  <c r="BG577"/>
  <c r="BE577"/>
  <c r="T577"/>
  <c r="R577"/>
  <c r="P577"/>
  <c r="BI576"/>
  <c r="BH576"/>
  <c r="BG576"/>
  <c r="BE576"/>
  <c r="T576"/>
  <c r="R576"/>
  <c r="P576"/>
  <c r="BI574"/>
  <c r="BH574"/>
  <c r="BG574"/>
  <c r="BE574"/>
  <c r="T574"/>
  <c r="R574"/>
  <c r="P574"/>
  <c r="BI573"/>
  <c r="BH573"/>
  <c r="BG573"/>
  <c r="BE573"/>
  <c r="T573"/>
  <c r="R573"/>
  <c r="P573"/>
  <c r="BI572"/>
  <c r="BH572"/>
  <c r="BG572"/>
  <c r="BE572"/>
  <c r="T572"/>
  <c r="R572"/>
  <c r="P572"/>
  <c r="BI571"/>
  <c r="BH571"/>
  <c r="BG571"/>
  <c r="BE571"/>
  <c r="T571"/>
  <c r="R571"/>
  <c r="P571"/>
  <c r="BI570"/>
  <c r="BH570"/>
  <c r="BG570"/>
  <c r="BE570"/>
  <c r="T570"/>
  <c r="R570"/>
  <c r="P570"/>
  <c r="BI569"/>
  <c r="BH569"/>
  <c r="BG569"/>
  <c r="BE569"/>
  <c r="T569"/>
  <c r="R569"/>
  <c r="P569"/>
  <c r="BI568"/>
  <c r="BH568"/>
  <c r="BG568"/>
  <c r="BE568"/>
  <c r="T568"/>
  <c r="R568"/>
  <c r="P568"/>
  <c r="BI567"/>
  <c r="BH567"/>
  <c r="BG567"/>
  <c r="BE567"/>
  <c r="T567"/>
  <c r="R567"/>
  <c r="P567"/>
  <c r="BI566"/>
  <c r="BH566"/>
  <c r="BG566"/>
  <c r="BE566"/>
  <c r="T566"/>
  <c r="R566"/>
  <c r="P566"/>
  <c r="BI564"/>
  <c r="BH564"/>
  <c r="BG564"/>
  <c r="BE564"/>
  <c r="T564"/>
  <c r="R564"/>
  <c r="P564"/>
  <c r="BI563"/>
  <c r="BH563"/>
  <c r="BG563"/>
  <c r="BE563"/>
  <c r="T563"/>
  <c r="R563"/>
  <c r="P563"/>
  <c r="BI562"/>
  <c r="BH562"/>
  <c r="BG562"/>
  <c r="BE562"/>
  <c r="T562"/>
  <c r="R562"/>
  <c r="P562"/>
  <c r="BI561"/>
  <c r="BH561"/>
  <c r="BG561"/>
  <c r="BE561"/>
  <c r="T561"/>
  <c r="R561"/>
  <c r="P561"/>
  <c r="BI560"/>
  <c r="BH560"/>
  <c r="BG560"/>
  <c r="BE560"/>
  <c r="T560"/>
  <c r="R560"/>
  <c r="P560"/>
  <c r="BI559"/>
  <c r="BH559"/>
  <c r="BG559"/>
  <c r="BE559"/>
  <c r="T559"/>
  <c r="R559"/>
  <c r="P559"/>
  <c r="BI558"/>
  <c r="BH558"/>
  <c r="BG558"/>
  <c r="BE558"/>
  <c r="T558"/>
  <c r="R558"/>
  <c r="P558"/>
  <c r="BI557"/>
  <c r="BH557"/>
  <c r="BG557"/>
  <c r="BE557"/>
  <c r="T557"/>
  <c r="R557"/>
  <c r="P557"/>
  <c r="BI556"/>
  <c r="BH556"/>
  <c r="BG556"/>
  <c r="BE556"/>
  <c r="T556"/>
  <c r="R556"/>
  <c r="P556"/>
  <c r="BI554"/>
  <c r="BH554"/>
  <c r="BG554"/>
  <c r="BE554"/>
  <c r="T554"/>
  <c r="R554"/>
  <c r="P554"/>
  <c r="BI553"/>
  <c r="BH553"/>
  <c r="BG553"/>
  <c r="BE553"/>
  <c r="T553"/>
  <c r="R553"/>
  <c r="P553"/>
  <c r="BI552"/>
  <c r="BH552"/>
  <c r="BG552"/>
  <c r="BE552"/>
  <c r="T552"/>
  <c r="R552"/>
  <c r="P552"/>
  <c r="BI551"/>
  <c r="BH551"/>
  <c r="BG551"/>
  <c r="BE551"/>
  <c r="T551"/>
  <c r="R551"/>
  <c r="P551"/>
  <c r="BI550"/>
  <c r="BH550"/>
  <c r="BG550"/>
  <c r="BE550"/>
  <c r="T550"/>
  <c r="R550"/>
  <c r="P550"/>
  <c r="BI549"/>
  <c r="BH549"/>
  <c r="BG549"/>
  <c r="BE549"/>
  <c r="T549"/>
  <c r="R549"/>
  <c r="P549"/>
  <c r="BI547"/>
  <c r="BH547"/>
  <c r="BG547"/>
  <c r="BE547"/>
  <c r="T547"/>
  <c r="R547"/>
  <c r="P547"/>
  <c r="BI546"/>
  <c r="BH546"/>
  <c r="BG546"/>
  <c r="BE546"/>
  <c r="T546"/>
  <c r="R546"/>
  <c r="P546"/>
  <c r="BI545"/>
  <c r="BH545"/>
  <c r="BG545"/>
  <c r="BE545"/>
  <c r="T545"/>
  <c r="R545"/>
  <c r="P545"/>
  <c r="BI544"/>
  <c r="BH544"/>
  <c r="BG544"/>
  <c r="BE544"/>
  <c r="T544"/>
  <c r="R544"/>
  <c r="P544"/>
  <c r="BI543"/>
  <c r="BH543"/>
  <c r="BG543"/>
  <c r="BE543"/>
  <c r="T543"/>
  <c r="R543"/>
  <c r="P543"/>
  <c r="BI542"/>
  <c r="BH542"/>
  <c r="BG542"/>
  <c r="BE542"/>
  <c r="T542"/>
  <c r="R542"/>
  <c r="P542"/>
  <c r="BI541"/>
  <c r="BH541"/>
  <c r="BG541"/>
  <c r="BE541"/>
  <c r="T541"/>
  <c r="R541"/>
  <c r="P541"/>
  <c r="BI540"/>
  <c r="BH540"/>
  <c r="BG540"/>
  <c r="BE540"/>
  <c r="T540"/>
  <c r="R540"/>
  <c r="P540"/>
  <c r="BI539"/>
  <c r="BH539"/>
  <c r="BG539"/>
  <c r="BE539"/>
  <c r="T539"/>
  <c r="R539"/>
  <c r="P539"/>
  <c r="BI538"/>
  <c r="BH538"/>
  <c r="BG538"/>
  <c r="BE538"/>
  <c r="T538"/>
  <c r="R538"/>
  <c r="P538"/>
  <c r="BI537"/>
  <c r="BH537"/>
  <c r="BG537"/>
  <c r="BE537"/>
  <c r="T537"/>
  <c r="R537"/>
  <c r="P537"/>
  <c r="BI536"/>
  <c r="BH536"/>
  <c r="BG536"/>
  <c r="BE536"/>
  <c r="T536"/>
  <c r="R536"/>
  <c r="P536"/>
  <c r="BI535"/>
  <c r="BH535"/>
  <c r="BG535"/>
  <c r="BE535"/>
  <c r="T535"/>
  <c r="R535"/>
  <c r="P535"/>
  <c r="BI534"/>
  <c r="BH534"/>
  <c r="BG534"/>
  <c r="BE534"/>
  <c r="T534"/>
  <c r="R534"/>
  <c r="P534"/>
  <c r="BI533"/>
  <c r="BH533"/>
  <c r="BG533"/>
  <c r="BE533"/>
  <c r="T533"/>
  <c r="R533"/>
  <c r="P533"/>
  <c r="BI532"/>
  <c r="BH532"/>
  <c r="BG532"/>
  <c r="BE532"/>
  <c r="T532"/>
  <c r="R532"/>
  <c r="P532"/>
  <c r="BI531"/>
  <c r="BH531"/>
  <c r="BG531"/>
  <c r="BE531"/>
  <c r="T531"/>
  <c r="R531"/>
  <c r="P531"/>
  <c r="BI530"/>
  <c r="BH530"/>
  <c r="BG530"/>
  <c r="BE530"/>
  <c r="T530"/>
  <c r="R530"/>
  <c r="P530"/>
  <c r="BI529"/>
  <c r="BH529"/>
  <c r="BG529"/>
  <c r="BE529"/>
  <c r="T529"/>
  <c r="R529"/>
  <c r="P529"/>
  <c r="BI528"/>
  <c r="BH528"/>
  <c r="BG528"/>
  <c r="BE528"/>
  <c r="T528"/>
  <c r="R528"/>
  <c r="P528"/>
  <c r="BI527"/>
  <c r="BH527"/>
  <c r="BG527"/>
  <c r="BE527"/>
  <c r="T527"/>
  <c r="R527"/>
  <c r="P527"/>
  <c r="BI526"/>
  <c r="BH526"/>
  <c r="BG526"/>
  <c r="BE526"/>
  <c r="T526"/>
  <c r="R526"/>
  <c r="P526"/>
  <c r="BI525"/>
  <c r="BH525"/>
  <c r="BG525"/>
  <c r="BE525"/>
  <c r="T525"/>
  <c r="R525"/>
  <c r="P525"/>
  <c r="BI524"/>
  <c r="BH524"/>
  <c r="BG524"/>
  <c r="BE524"/>
  <c r="T524"/>
  <c r="R524"/>
  <c r="P524"/>
  <c r="BI523"/>
  <c r="BH523"/>
  <c r="BG523"/>
  <c r="BE523"/>
  <c r="T523"/>
  <c r="R523"/>
  <c r="P523"/>
  <c r="BI522"/>
  <c r="BH522"/>
  <c r="BG522"/>
  <c r="BE522"/>
  <c r="T522"/>
  <c r="R522"/>
  <c r="P522"/>
  <c r="BI521"/>
  <c r="BH521"/>
  <c r="BG521"/>
  <c r="BE521"/>
  <c r="T521"/>
  <c r="R521"/>
  <c r="P521"/>
  <c r="BI520"/>
  <c r="BH520"/>
  <c r="BG520"/>
  <c r="BE520"/>
  <c r="T520"/>
  <c r="R520"/>
  <c r="P520"/>
  <c r="BI519"/>
  <c r="BH519"/>
  <c r="BG519"/>
  <c r="BE519"/>
  <c r="T519"/>
  <c r="R519"/>
  <c r="P519"/>
  <c r="BI518"/>
  <c r="BH518"/>
  <c r="BG518"/>
  <c r="BE518"/>
  <c r="T518"/>
  <c r="R518"/>
  <c r="P518"/>
  <c r="BI516"/>
  <c r="BH516"/>
  <c r="BG516"/>
  <c r="BE516"/>
  <c r="T516"/>
  <c r="R516"/>
  <c r="P516"/>
  <c r="BI515"/>
  <c r="BH515"/>
  <c r="BG515"/>
  <c r="BE515"/>
  <c r="T515"/>
  <c r="R515"/>
  <c r="P515"/>
  <c r="BI514"/>
  <c r="BH514"/>
  <c r="BG514"/>
  <c r="BE514"/>
  <c r="T514"/>
  <c r="R514"/>
  <c r="P514"/>
  <c r="BI513"/>
  <c r="BH513"/>
  <c r="BG513"/>
  <c r="BE513"/>
  <c r="T513"/>
  <c r="R513"/>
  <c r="P513"/>
  <c r="BI512"/>
  <c r="BH512"/>
  <c r="BG512"/>
  <c r="BE512"/>
  <c r="T512"/>
  <c r="R512"/>
  <c r="P512"/>
  <c r="BI511"/>
  <c r="BH511"/>
  <c r="BG511"/>
  <c r="BE511"/>
  <c r="T511"/>
  <c r="R511"/>
  <c r="P511"/>
  <c r="BI510"/>
  <c r="BH510"/>
  <c r="BG510"/>
  <c r="BE510"/>
  <c r="T510"/>
  <c r="R510"/>
  <c r="P510"/>
  <c r="BI509"/>
  <c r="BH509"/>
  <c r="BG509"/>
  <c r="BE509"/>
  <c r="T509"/>
  <c r="R509"/>
  <c r="P509"/>
  <c r="BI508"/>
  <c r="BH508"/>
  <c r="BG508"/>
  <c r="BE508"/>
  <c r="T508"/>
  <c r="R508"/>
  <c r="P508"/>
  <c r="BI507"/>
  <c r="BH507"/>
  <c r="BG507"/>
  <c r="BE507"/>
  <c r="T507"/>
  <c r="R507"/>
  <c r="P507"/>
  <c r="BI506"/>
  <c r="BH506"/>
  <c r="BG506"/>
  <c r="BE506"/>
  <c r="T506"/>
  <c r="R506"/>
  <c r="P506"/>
  <c r="BI505"/>
  <c r="BH505"/>
  <c r="BG505"/>
  <c r="BE505"/>
  <c r="T505"/>
  <c r="R505"/>
  <c r="P505"/>
  <c r="BI504"/>
  <c r="BH504"/>
  <c r="BG504"/>
  <c r="BE504"/>
  <c r="T504"/>
  <c r="R504"/>
  <c r="P504"/>
  <c r="BI503"/>
  <c r="BH503"/>
  <c r="BG503"/>
  <c r="BE503"/>
  <c r="T503"/>
  <c r="R503"/>
  <c r="P503"/>
  <c r="BI502"/>
  <c r="BH502"/>
  <c r="BG502"/>
  <c r="BE502"/>
  <c r="T502"/>
  <c r="R502"/>
  <c r="P502"/>
  <c r="BI501"/>
  <c r="BH501"/>
  <c r="BG501"/>
  <c r="BE501"/>
  <c r="T501"/>
  <c r="R501"/>
  <c r="P501"/>
  <c r="BI500"/>
  <c r="BH500"/>
  <c r="BG500"/>
  <c r="BE500"/>
  <c r="T500"/>
  <c r="R500"/>
  <c r="P500"/>
  <c r="BI499"/>
  <c r="BH499"/>
  <c r="BG499"/>
  <c r="BE499"/>
  <c r="T499"/>
  <c r="R499"/>
  <c r="P499"/>
  <c r="BI498"/>
  <c r="BH498"/>
  <c r="BG498"/>
  <c r="BE498"/>
  <c r="T498"/>
  <c r="R498"/>
  <c r="P498"/>
  <c r="BI497"/>
  <c r="BH497"/>
  <c r="BG497"/>
  <c r="BE497"/>
  <c r="T497"/>
  <c r="R497"/>
  <c r="P497"/>
  <c r="BI496"/>
  <c r="BH496"/>
  <c r="BG496"/>
  <c r="BE496"/>
  <c r="T496"/>
  <c r="R496"/>
  <c r="P496"/>
  <c r="BI495"/>
  <c r="BH495"/>
  <c r="BG495"/>
  <c r="BE495"/>
  <c r="T495"/>
  <c r="R495"/>
  <c r="P495"/>
  <c r="BI494"/>
  <c r="BH494"/>
  <c r="BG494"/>
  <c r="BE494"/>
  <c r="T494"/>
  <c r="R494"/>
  <c r="P494"/>
  <c r="BI493"/>
  <c r="BH493"/>
  <c r="BG493"/>
  <c r="BE493"/>
  <c r="T493"/>
  <c r="R493"/>
  <c r="P493"/>
  <c r="BI492"/>
  <c r="BH492"/>
  <c r="BG492"/>
  <c r="BE492"/>
  <c r="T492"/>
  <c r="R492"/>
  <c r="P492"/>
  <c r="BI491"/>
  <c r="BH491"/>
  <c r="BG491"/>
  <c r="BE491"/>
  <c r="T491"/>
  <c r="R491"/>
  <c r="P491"/>
  <c r="BI490"/>
  <c r="BH490"/>
  <c r="BG490"/>
  <c r="BE490"/>
  <c r="T490"/>
  <c r="R490"/>
  <c r="P490"/>
  <c r="BI489"/>
  <c r="BH489"/>
  <c r="BG489"/>
  <c r="BE489"/>
  <c r="T489"/>
  <c r="R489"/>
  <c r="P489"/>
  <c r="BI488"/>
  <c r="BH488"/>
  <c r="BG488"/>
  <c r="BE488"/>
  <c r="T488"/>
  <c r="R488"/>
  <c r="P488"/>
  <c r="BI487"/>
  <c r="BH487"/>
  <c r="BG487"/>
  <c r="BE487"/>
  <c r="T487"/>
  <c r="R487"/>
  <c r="P487"/>
  <c r="BI486"/>
  <c r="BH486"/>
  <c r="BG486"/>
  <c r="BE486"/>
  <c r="T486"/>
  <c r="R486"/>
  <c r="P486"/>
  <c r="BI485"/>
  <c r="BH485"/>
  <c r="BG485"/>
  <c r="BE485"/>
  <c r="T485"/>
  <c r="R485"/>
  <c r="P485"/>
  <c r="BI484"/>
  <c r="BH484"/>
  <c r="BG484"/>
  <c r="BE484"/>
  <c r="T484"/>
  <c r="R484"/>
  <c r="P484"/>
  <c r="BI483"/>
  <c r="BH483"/>
  <c r="BG483"/>
  <c r="BE483"/>
  <c r="T483"/>
  <c r="R483"/>
  <c r="P483"/>
  <c r="BI482"/>
  <c r="BH482"/>
  <c r="BG482"/>
  <c r="BE482"/>
  <c r="T482"/>
  <c r="R482"/>
  <c r="P482"/>
  <c r="BI480"/>
  <c r="BH480"/>
  <c r="BG480"/>
  <c r="BE480"/>
  <c r="T480"/>
  <c r="R480"/>
  <c r="P480"/>
  <c r="BI479"/>
  <c r="BH479"/>
  <c r="BG479"/>
  <c r="BE479"/>
  <c r="T479"/>
  <c r="R479"/>
  <c r="P479"/>
  <c r="BI478"/>
  <c r="BH478"/>
  <c r="BG478"/>
  <c r="BE478"/>
  <c r="T478"/>
  <c r="R478"/>
  <c r="P478"/>
  <c r="BI477"/>
  <c r="BH477"/>
  <c r="BG477"/>
  <c r="BE477"/>
  <c r="T477"/>
  <c r="R477"/>
  <c r="P477"/>
  <c r="BI476"/>
  <c r="BH476"/>
  <c r="BG476"/>
  <c r="BE476"/>
  <c r="T476"/>
  <c r="R476"/>
  <c r="P476"/>
  <c r="BI475"/>
  <c r="BH475"/>
  <c r="BG475"/>
  <c r="BE475"/>
  <c r="T475"/>
  <c r="R475"/>
  <c r="P475"/>
  <c r="BI474"/>
  <c r="BH474"/>
  <c r="BG474"/>
  <c r="BE474"/>
  <c r="T474"/>
  <c r="R474"/>
  <c r="P474"/>
  <c r="BI473"/>
  <c r="BH473"/>
  <c r="BG473"/>
  <c r="BE473"/>
  <c r="T473"/>
  <c r="R473"/>
  <c r="P473"/>
  <c r="BI472"/>
  <c r="BH472"/>
  <c r="BG472"/>
  <c r="BE472"/>
  <c r="T472"/>
  <c r="R472"/>
  <c r="P472"/>
  <c r="BI471"/>
  <c r="BH471"/>
  <c r="BG471"/>
  <c r="BE471"/>
  <c r="T471"/>
  <c r="R471"/>
  <c r="P471"/>
  <c r="BI470"/>
  <c r="BH470"/>
  <c r="BG470"/>
  <c r="BE470"/>
  <c r="T470"/>
  <c r="R470"/>
  <c r="P470"/>
  <c r="BI469"/>
  <c r="BH469"/>
  <c r="BG469"/>
  <c r="BE469"/>
  <c r="T469"/>
  <c r="R469"/>
  <c r="P469"/>
  <c r="BI468"/>
  <c r="BH468"/>
  <c r="BG468"/>
  <c r="BE468"/>
  <c r="T468"/>
  <c r="R468"/>
  <c r="P468"/>
  <c r="BI467"/>
  <c r="BH467"/>
  <c r="BG467"/>
  <c r="BE467"/>
  <c r="T467"/>
  <c r="R467"/>
  <c r="P467"/>
  <c r="BI466"/>
  <c r="BH466"/>
  <c r="BG466"/>
  <c r="BE466"/>
  <c r="T466"/>
  <c r="R466"/>
  <c r="P466"/>
  <c r="BI464"/>
  <c r="BH464"/>
  <c r="BG464"/>
  <c r="BE464"/>
  <c r="T464"/>
  <c r="R464"/>
  <c r="P464"/>
  <c r="BI463"/>
  <c r="BH463"/>
  <c r="BG463"/>
  <c r="BE463"/>
  <c r="T463"/>
  <c r="R463"/>
  <c r="P463"/>
  <c r="BI462"/>
  <c r="BH462"/>
  <c r="BG462"/>
  <c r="BE462"/>
  <c r="T462"/>
  <c r="R462"/>
  <c r="P462"/>
  <c r="BI461"/>
  <c r="BH461"/>
  <c r="BG461"/>
  <c r="BE461"/>
  <c r="T461"/>
  <c r="R461"/>
  <c r="P461"/>
  <c r="BI460"/>
  <c r="BH460"/>
  <c r="BG460"/>
  <c r="BE460"/>
  <c r="T460"/>
  <c r="R460"/>
  <c r="P460"/>
  <c r="BI459"/>
  <c r="BH459"/>
  <c r="BG459"/>
  <c r="BE459"/>
  <c r="T459"/>
  <c r="R459"/>
  <c r="P459"/>
  <c r="BI458"/>
  <c r="BH458"/>
  <c r="BG458"/>
  <c r="BE458"/>
  <c r="T458"/>
  <c r="R458"/>
  <c r="P458"/>
  <c r="BI457"/>
  <c r="BH457"/>
  <c r="BG457"/>
  <c r="BE457"/>
  <c r="T457"/>
  <c r="R457"/>
  <c r="P457"/>
  <c r="BI456"/>
  <c r="BH456"/>
  <c r="BG456"/>
  <c r="BE456"/>
  <c r="T456"/>
  <c r="R456"/>
  <c r="P456"/>
  <c r="BI455"/>
  <c r="BH455"/>
  <c r="BG455"/>
  <c r="BE455"/>
  <c r="T455"/>
  <c r="R455"/>
  <c r="P455"/>
  <c r="BI454"/>
  <c r="BH454"/>
  <c r="BG454"/>
  <c r="BE454"/>
  <c r="T454"/>
  <c r="R454"/>
  <c r="P454"/>
  <c r="BI453"/>
  <c r="BH453"/>
  <c r="BG453"/>
  <c r="BE453"/>
  <c r="T453"/>
  <c r="R453"/>
  <c r="P453"/>
  <c r="BI451"/>
  <c r="BH451"/>
  <c r="BG451"/>
  <c r="BE451"/>
  <c r="T451"/>
  <c r="R451"/>
  <c r="P451"/>
  <c r="BI450"/>
  <c r="BH450"/>
  <c r="BG450"/>
  <c r="BE450"/>
  <c r="T450"/>
  <c r="R450"/>
  <c r="P450"/>
  <c r="BI449"/>
  <c r="BH449"/>
  <c r="BG449"/>
  <c r="BE449"/>
  <c r="T449"/>
  <c r="R449"/>
  <c r="P449"/>
  <c r="BI448"/>
  <c r="BH448"/>
  <c r="BG448"/>
  <c r="BE448"/>
  <c r="T448"/>
  <c r="R448"/>
  <c r="P448"/>
  <c r="BI447"/>
  <c r="BH447"/>
  <c r="BG447"/>
  <c r="BE447"/>
  <c r="T447"/>
  <c r="R447"/>
  <c r="P447"/>
  <c r="BI445"/>
  <c r="BH445"/>
  <c r="BG445"/>
  <c r="BE445"/>
  <c r="T445"/>
  <c r="R445"/>
  <c r="P445"/>
  <c r="BI444"/>
  <c r="BH444"/>
  <c r="BG444"/>
  <c r="BE444"/>
  <c r="T444"/>
  <c r="R444"/>
  <c r="P444"/>
  <c r="BI443"/>
  <c r="BH443"/>
  <c r="BG443"/>
  <c r="BE443"/>
  <c r="T443"/>
  <c r="R443"/>
  <c r="P443"/>
  <c r="BI442"/>
  <c r="BH442"/>
  <c r="BG442"/>
  <c r="BE442"/>
  <c r="T442"/>
  <c r="R442"/>
  <c r="P442"/>
  <c r="BI441"/>
  <c r="BH441"/>
  <c r="BG441"/>
  <c r="BE441"/>
  <c r="T441"/>
  <c r="R441"/>
  <c r="P441"/>
  <c r="BI440"/>
  <c r="BH440"/>
  <c r="BG440"/>
  <c r="BE440"/>
  <c r="T440"/>
  <c r="R440"/>
  <c r="P440"/>
  <c r="BI439"/>
  <c r="BH439"/>
  <c r="BG439"/>
  <c r="BE439"/>
  <c r="T439"/>
  <c r="R439"/>
  <c r="P439"/>
  <c r="BI437"/>
  <c r="BH437"/>
  <c r="BG437"/>
  <c r="BE437"/>
  <c r="T437"/>
  <c r="T436"/>
  <c r="R437"/>
  <c r="R436"/>
  <c r="P437"/>
  <c r="P436"/>
  <c r="BI435"/>
  <c r="BH435"/>
  <c r="BG435"/>
  <c r="BE435"/>
  <c r="T435"/>
  <c r="T434"/>
  <c r="R435"/>
  <c r="R434"/>
  <c r="P435"/>
  <c r="P434"/>
  <c r="BI433"/>
  <c r="BH433"/>
  <c r="BG433"/>
  <c r="BE433"/>
  <c r="T433"/>
  <c r="R433"/>
  <c r="P433"/>
  <c r="BI432"/>
  <c r="BH432"/>
  <c r="BG432"/>
  <c r="BE432"/>
  <c r="T432"/>
  <c r="R432"/>
  <c r="P432"/>
  <c r="BI431"/>
  <c r="BH431"/>
  <c r="BG431"/>
  <c r="BE431"/>
  <c r="T431"/>
  <c r="R431"/>
  <c r="P431"/>
  <c r="BI430"/>
  <c r="BH430"/>
  <c r="BG430"/>
  <c r="BE430"/>
  <c r="T430"/>
  <c r="R430"/>
  <c r="P430"/>
  <c r="BI429"/>
  <c r="BH429"/>
  <c r="BG429"/>
  <c r="BE429"/>
  <c r="T429"/>
  <c r="R429"/>
  <c r="P429"/>
  <c r="BI428"/>
  <c r="BH428"/>
  <c r="BG428"/>
  <c r="BE428"/>
  <c r="T428"/>
  <c r="R428"/>
  <c r="P428"/>
  <c r="BI427"/>
  <c r="BH427"/>
  <c r="BG427"/>
  <c r="BE427"/>
  <c r="T427"/>
  <c r="R427"/>
  <c r="P427"/>
  <c r="BI426"/>
  <c r="BH426"/>
  <c r="BG426"/>
  <c r="BE426"/>
  <c r="T426"/>
  <c r="R426"/>
  <c r="P426"/>
  <c r="BI425"/>
  <c r="BH425"/>
  <c r="BG425"/>
  <c r="BE425"/>
  <c r="T425"/>
  <c r="R425"/>
  <c r="P425"/>
  <c r="BI424"/>
  <c r="BH424"/>
  <c r="BG424"/>
  <c r="BE424"/>
  <c r="T424"/>
  <c r="R424"/>
  <c r="P424"/>
  <c r="BI423"/>
  <c r="BH423"/>
  <c r="BG423"/>
  <c r="BE423"/>
  <c r="T423"/>
  <c r="R423"/>
  <c r="P423"/>
  <c r="BI422"/>
  <c r="BH422"/>
  <c r="BG422"/>
  <c r="BE422"/>
  <c r="T422"/>
  <c r="R422"/>
  <c r="P422"/>
  <c r="BI421"/>
  <c r="BH421"/>
  <c r="BG421"/>
  <c r="BE421"/>
  <c r="T421"/>
  <c r="R421"/>
  <c r="P421"/>
  <c r="BI420"/>
  <c r="BH420"/>
  <c r="BG420"/>
  <c r="BE420"/>
  <c r="T420"/>
  <c r="R420"/>
  <c r="P420"/>
  <c r="BI419"/>
  <c r="BH419"/>
  <c r="BG419"/>
  <c r="BE419"/>
  <c r="T419"/>
  <c r="R419"/>
  <c r="P419"/>
  <c r="BI418"/>
  <c r="BH418"/>
  <c r="BG418"/>
  <c r="BE418"/>
  <c r="T418"/>
  <c r="R418"/>
  <c r="P418"/>
  <c r="BI417"/>
  <c r="BH417"/>
  <c r="BG417"/>
  <c r="BE417"/>
  <c r="T417"/>
  <c r="R417"/>
  <c r="P417"/>
  <c r="BI416"/>
  <c r="BH416"/>
  <c r="BG416"/>
  <c r="BE416"/>
  <c r="T416"/>
  <c r="R416"/>
  <c r="P416"/>
  <c r="BI415"/>
  <c r="BH415"/>
  <c r="BG415"/>
  <c r="BE415"/>
  <c r="T415"/>
  <c r="R415"/>
  <c r="P415"/>
  <c r="BI414"/>
  <c r="BH414"/>
  <c r="BG414"/>
  <c r="BE414"/>
  <c r="T414"/>
  <c r="R414"/>
  <c r="P414"/>
  <c r="BI413"/>
  <c r="BH413"/>
  <c r="BG413"/>
  <c r="BE413"/>
  <c r="T413"/>
  <c r="R413"/>
  <c r="P413"/>
  <c r="BI412"/>
  <c r="BH412"/>
  <c r="BG412"/>
  <c r="BE412"/>
  <c r="T412"/>
  <c r="R412"/>
  <c r="P412"/>
  <c r="BI410"/>
  <c r="BH410"/>
  <c r="BG410"/>
  <c r="BE410"/>
  <c r="T410"/>
  <c r="R410"/>
  <c r="P410"/>
  <c r="BI409"/>
  <c r="BH409"/>
  <c r="BG409"/>
  <c r="BE409"/>
  <c r="T409"/>
  <c r="R409"/>
  <c r="P409"/>
  <c r="BI408"/>
  <c r="BH408"/>
  <c r="BG408"/>
  <c r="BE408"/>
  <c r="T408"/>
  <c r="R408"/>
  <c r="P408"/>
  <c r="BI407"/>
  <c r="BH407"/>
  <c r="BG407"/>
  <c r="BE407"/>
  <c r="T407"/>
  <c r="R407"/>
  <c r="P407"/>
  <c r="BI406"/>
  <c r="BH406"/>
  <c r="BG406"/>
  <c r="BE406"/>
  <c r="T406"/>
  <c r="R406"/>
  <c r="P406"/>
  <c r="BI405"/>
  <c r="BH405"/>
  <c r="BG405"/>
  <c r="BE405"/>
  <c r="T405"/>
  <c r="R405"/>
  <c r="P405"/>
  <c r="BI404"/>
  <c r="BH404"/>
  <c r="BG404"/>
  <c r="BE404"/>
  <c r="T404"/>
  <c r="R404"/>
  <c r="P404"/>
  <c r="BI403"/>
  <c r="BH403"/>
  <c r="BG403"/>
  <c r="BE403"/>
  <c r="T403"/>
  <c r="R403"/>
  <c r="P403"/>
  <c r="BI402"/>
  <c r="BH402"/>
  <c r="BG402"/>
  <c r="BE402"/>
  <c r="T402"/>
  <c r="R402"/>
  <c r="P402"/>
  <c r="BI401"/>
  <c r="BH401"/>
  <c r="BG401"/>
  <c r="BE401"/>
  <c r="T401"/>
  <c r="R401"/>
  <c r="P401"/>
  <c r="BI400"/>
  <c r="BH400"/>
  <c r="BG400"/>
  <c r="BE400"/>
  <c r="T400"/>
  <c r="R400"/>
  <c r="P400"/>
  <c r="BI399"/>
  <c r="BH399"/>
  <c r="BG399"/>
  <c r="BE399"/>
  <c r="T399"/>
  <c r="R399"/>
  <c r="P399"/>
  <c r="BI398"/>
  <c r="BH398"/>
  <c r="BG398"/>
  <c r="BE398"/>
  <c r="T398"/>
  <c r="R398"/>
  <c r="P398"/>
  <c r="BI397"/>
  <c r="BH397"/>
  <c r="BG397"/>
  <c r="BE397"/>
  <c r="T397"/>
  <c r="R397"/>
  <c r="P397"/>
  <c r="BI396"/>
  <c r="BH396"/>
  <c r="BG396"/>
  <c r="BE396"/>
  <c r="T396"/>
  <c r="R396"/>
  <c r="P396"/>
  <c r="BI395"/>
  <c r="BH395"/>
  <c r="BG395"/>
  <c r="BE395"/>
  <c r="T395"/>
  <c r="R395"/>
  <c r="P395"/>
  <c r="BI394"/>
  <c r="BH394"/>
  <c r="BG394"/>
  <c r="BE394"/>
  <c r="T394"/>
  <c r="R394"/>
  <c r="P394"/>
  <c r="BI393"/>
  <c r="BH393"/>
  <c r="BG393"/>
  <c r="BE393"/>
  <c r="T393"/>
  <c r="R393"/>
  <c r="P393"/>
  <c r="BI392"/>
  <c r="BH392"/>
  <c r="BG392"/>
  <c r="BE392"/>
  <c r="T392"/>
  <c r="R392"/>
  <c r="P392"/>
  <c r="BI391"/>
  <c r="BH391"/>
  <c r="BG391"/>
  <c r="BE391"/>
  <c r="T391"/>
  <c r="R391"/>
  <c r="P391"/>
  <c r="BI390"/>
  <c r="BH390"/>
  <c r="BG390"/>
  <c r="BE390"/>
  <c r="T390"/>
  <c r="R390"/>
  <c r="P390"/>
  <c r="BI389"/>
  <c r="BH389"/>
  <c r="BG389"/>
  <c r="BE389"/>
  <c r="T389"/>
  <c r="R389"/>
  <c r="P389"/>
  <c r="BI388"/>
  <c r="BH388"/>
  <c r="BG388"/>
  <c r="BE388"/>
  <c r="T388"/>
  <c r="R388"/>
  <c r="P388"/>
  <c r="BI387"/>
  <c r="BH387"/>
  <c r="BG387"/>
  <c r="BE387"/>
  <c r="T387"/>
  <c r="R387"/>
  <c r="P387"/>
  <c r="BI386"/>
  <c r="BH386"/>
  <c r="BG386"/>
  <c r="BE386"/>
  <c r="T386"/>
  <c r="R386"/>
  <c r="P386"/>
  <c r="BI385"/>
  <c r="BH385"/>
  <c r="BG385"/>
  <c r="BE385"/>
  <c r="T385"/>
  <c r="R385"/>
  <c r="P385"/>
  <c r="BI384"/>
  <c r="BH384"/>
  <c r="BG384"/>
  <c r="BE384"/>
  <c r="T384"/>
  <c r="R384"/>
  <c r="P384"/>
  <c r="BI383"/>
  <c r="BH383"/>
  <c r="BG383"/>
  <c r="BE383"/>
  <c r="T383"/>
  <c r="R383"/>
  <c r="P383"/>
  <c r="BI382"/>
  <c r="BH382"/>
  <c r="BG382"/>
  <c r="BE382"/>
  <c r="T382"/>
  <c r="R382"/>
  <c r="P382"/>
  <c r="BI381"/>
  <c r="BH381"/>
  <c r="BG381"/>
  <c r="BE381"/>
  <c r="T381"/>
  <c r="R381"/>
  <c r="P381"/>
  <c r="BI380"/>
  <c r="BH380"/>
  <c r="BG380"/>
  <c r="BE380"/>
  <c r="T380"/>
  <c r="R380"/>
  <c r="P380"/>
  <c r="BI379"/>
  <c r="BH379"/>
  <c r="BG379"/>
  <c r="BE379"/>
  <c r="T379"/>
  <c r="R379"/>
  <c r="P379"/>
  <c r="BI378"/>
  <c r="BH378"/>
  <c r="BG378"/>
  <c r="BE378"/>
  <c r="T378"/>
  <c r="R378"/>
  <c r="P378"/>
  <c r="BI376"/>
  <c r="BH376"/>
  <c r="BG376"/>
  <c r="BE376"/>
  <c r="T376"/>
  <c r="R376"/>
  <c r="P376"/>
  <c r="BI375"/>
  <c r="BH375"/>
  <c r="BG375"/>
  <c r="BE375"/>
  <c r="T375"/>
  <c r="R375"/>
  <c r="P375"/>
  <c r="BI374"/>
  <c r="BH374"/>
  <c r="BG374"/>
  <c r="BE374"/>
  <c r="T374"/>
  <c r="R374"/>
  <c r="P374"/>
  <c r="BI373"/>
  <c r="BH373"/>
  <c r="BG373"/>
  <c r="BE373"/>
  <c r="T373"/>
  <c r="R373"/>
  <c r="P373"/>
  <c r="BI372"/>
  <c r="BH372"/>
  <c r="BG372"/>
  <c r="BE372"/>
  <c r="T372"/>
  <c r="R372"/>
  <c r="P372"/>
  <c r="BI371"/>
  <c r="BH371"/>
  <c r="BG371"/>
  <c r="BE371"/>
  <c r="T371"/>
  <c r="R371"/>
  <c r="P371"/>
  <c r="BI370"/>
  <c r="BH370"/>
  <c r="BG370"/>
  <c r="BE370"/>
  <c r="T370"/>
  <c r="R370"/>
  <c r="P370"/>
  <c r="BI369"/>
  <c r="BH369"/>
  <c r="BG369"/>
  <c r="BE369"/>
  <c r="T369"/>
  <c r="R369"/>
  <c r="P369"/>
  <c r="BI368"/>
  <c r="BH368"/>
  <c r="BG368"/>
  <c r="BE368"/>
  <c r="T368"/>
  <c r="R368"/>
  <c r="P368"/>
  <c r="BI367"/>
  <c r="BH367"/>
  <c r="BG367"/>
  <c r="BE367"/>
  <c r="T367"/>
  <c r="R367"/>
  <c r="P367"/>
  <c r="BI366"/>
  <c r="BH366"/>
  <c r="BG366"/>
  <c r="BE366"/>
  <c r="T366"/>
  <c r="R366"/>
  <c r="P366"/>
  <c r="BI365"/>
  <c r="BH365"/>
  <c r="BG365"/>
  <c r="BE365"/>
  <c r="T365"/>
  <c r="R365"/>
  <c r="P365"/>
  <c r="BI364"/>
  <c r="BH364"/>
  <c r="BG364"/>
  <c r="BE364"/>
  <c r="T364"/>
  <c r="R364"/>
  <c r="P364"/>
  <c r="BI363"/>
  <c r="BH363"/>
  <c r="BG363"/>
  <c r="BE363"/>
  <c r="T363"/>
  <c r="R363"/>
  <c r="P363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7"/>
  <c r="BH357"/>
  <c r="BG357"/>
  <c r="BE357"/>
  <c r="T357"/>
  <c r="T356"/>
  <c r="R357"/>
  <c r="R356"/>
  <c r="P357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2"/>
  <c r="BH342"/>
  <c r="BG342"/>
  <c r="BE342"/>
  <c r="T342"/>
  <c r="R342"/>
  <c r="P342"/>
  <c r="BI341"/>
  <c r="BH341"/>
  <c r="BG341"/>
  <c r="BE341"/>
  <c r="T341"/>
  <c r="R341"/>
  <c r="P341"/>
  <c r="BI340"/>
  <c r="BH340"/>
  <c r="BG340"/>
  <c r="BE340"/>
  <c r="T340"/>
  <c r="R340"/>
  <c r="P340"/>
  <c r="BI339"/>
  <c r="BH339"/>
  <c r="BG339"/>
  <c r="BE339"/>
  <c r="T339"/>
  <c r="R339"/>
  <c r="P339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5"/>
  <c r="BH335"/>
  <c r="BG335"/>
  <c r="BE335"/>
  <c r="T335"/>
  <c r="R335"/>
  <c r="P335"/>
  <c r="BI334"/>
  <c r="BH334"/>
  <c r="BG334"/>
  <c r="BE334"/>
  <c r="T334"/>
  <c r="R334"/>
  <c r="P334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4"/>
  <c r="BH254"/>
  <c r="BG254"/>
  <c r="BE254"/>
  <c r="T254"/>
  <c r="R254"/>
  <c r="P254"/>
  <c r="BI253"/>
  <c r="BH253"/>
  <c r="BG253"/>
  <c r="BE253"/>
  <c r="T253"/>
  <c r="R253"/>
  <c r="P253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J147"/>
  <c r="F147"/>
  <c r="F145"/>
  <c r="E143"/>
  <c r="J93"/>
  <c r="F93"/>
  <c r="F91"/>
  <c r="E89"/>
  <c r="J26"/>
  <c r="E26"/>
  <c r="J148"/>
  <c r="J25"/>
  <c r="J20"/>
  <c r="E20"/>
  <c r="F148"/>
  <c r="J19"/>
  <c r="J14"/>
  <c r="J145"/>
  <c r="E7"/>
  <c r="E85"/>
  <c i="1" r="L90"/>
  <c r="AM90"/>
  <c r="AM89"/>
  <c r="L89"/>
  <c r="AM87"/>
  <c r="L87"/>
  <c r="L85"/>
  <c r="L84"/>
  <c i="2" r="J563"/>
  <c r="BK542"/>
  <c r="BK515"/>
  <c r="BK496"/>
  <c r="BK440"/>
  <c r="BK403"/>
  <c r="BK375"/>
  <c r="J331"/>
  <c r="J306"/>
  <c r="J274"/>
  <c r="BK217"/>
  <c r="BK188"/>
  <c r="J162"/>
  <c r="BK556"/>
  <c r="BK498"/>
  <c r="BK443"/>
  <c r="BK391"/>
  <c r="J368"/>
  <c r="BK326"/>
  <c r="BK261"/>
  <c r="BK236"/>
  <c r="J199"/>
  <c r="J177"/>
  <c r="BK166"/>
  <c r="J556"/>
  <c r="J526"/>
  <c r="BK505"/>
  <c r="J476"/>
  <c r="BK421"/>
  <c r="BK395"/>
  <c r="J354"/>
  <c r="BK328"/>
  <c r="J288"/>
  <c r="BK266"/>
  <c r="J256"/>
  <c r="J212"/>
  <c r="J166"/>
  <c r="J535"/>
  <c r="J498"/>
  <c r="BK470"/>
  <c r="J451"/>
  <c r="J400"/>
  <c r="J380"/>
  <c r="J362"/>
  <c r="J325"/>
  <c r="BK278"/>
  <c r="BK249"/>
  <c r="J237"/>
  <c r="J195"/>
  <c r="BK154"/>
  <c r="BK562"/>
  <c r="J522"/>
  <c r="J471"/>
  <c r="BK444"/>
  <c r="J421"/>
  <c r="BK346"/>
  <c r="BK306"/>
  <c r="J290"/>
  <c r="BK254"/>
  <c r="BK206"/>
  <c r="BK182"/>
  <c r="J156"/>
  <c r="BK532"/>
  <c r="J496"/>
  <c r="J467"/>
  <c r="BK433"/>
  <c r="J397"/>
  <c r="BK351"/>
  <c r="BK324"/>
  <c r="J313"/>
  <c r="J292"/>
  <c r="J272"/>
  <c r="J242"/>
  <c r="BK214"/>
  <c r="J168"/>
  <c r="BK572"/>
  <c r="J551"/>
  <c r="J540"/>
  <c r="J506"/>
  <c r="BK488"/>
  <c r="BK471"/>
  <c r="J456"/>
  <c r="J414"/>
  <c r="J360"/>
  <c r="BK329"/>
  <c r="J310"/>
  <c r="J263"/>
  <c r="BK221"/>
  <c r="BK162"/>
  <c r="BK600"/>
  <c r="J593"/>
  <c r="BK589"/>
  <c r="BK550"/>
  <c r="BK513"/>
  <c r="BK473"/>
  <c r="BK435"/>
  <c r="BK404"/>
  <c r="BK386"/>
  <c r="J350"/>
  <c r="J315"/>
  <c r="J284"/>
  <c r="BK274"/>
  <c r="BK228"/>
  <c r="J204"/>
  <c r="BK185"/>
  <c i="3" r="BK291"/>
  <c r="BK269"/>
  <c r="BK239"/>
  <c r="BK200"/>
  <c r="J145"/>
  <c r="J264"/>
  <c r="J237"/>
  <c r="J206"/>
  <c r="J176"/>
  <c r="J291"/>
  <c r="J277"/>
  <c r="J235"/>
  <c r="BK210"/>
  <c r="BK166"/>
  <c r="BK142"/>
  <c r="J273"/>
  <c r="J243"/>
  <c r="J230"/>
  <c r="J199"/>
  <c r="J167"/>
  <c r="BK154"/>
  <c r="J298"/>
  <c r="J267"/>
  <c r="BK249"/>
  <c r="J201"/>
  <c r="J157"/>
  <c r="J134"/>
  <c r="J269"/>
  <c r="BK220"/>
  <c r="BK196"/>
  <c r="BK145"/>
  <c r="J288"/>
  <c r="BK264"/>
  <c r="BK233"/>
  <c r="J196"/>
  <c r="J175"/>
  <c r="BK136"/>
  <c r="J294"/>
  <c r="J250"/>
  <c r="J210"/>
  <c r="BK182"/>
  <c r="J156"/>
  <c i="4" r="J373"/>
  <c r="J314"/>
  <c r="J285"/>
  <c r="BK262"/>
  <c r="J231"/>
  <c r="BK201"/>
  <c r="BK172"/>
  <c r="BK385"/>
  <c r="J348"/>
  <c r="BK319"/>
  <c r="J283"/>
  <c r="J261"/>
  <c r="J238"/>
  <c r="J201"/>
  <c r="BK164"/>
  <c r="BK392"/>
  <c r="J365"/>
  <c r="BK327"/>
  <c r="J307"/>
  <c r="BK290"/>
  <c r="J268"/>
  <c r="J247"/>
  <c r="BK229"/>
  <c r="BK204"/>
  <c r="J170"/>
  <c r="J142"/>
  <c r="BK383"/>
  <c r="J353"/>
  <c r="BK332"/>
  <c r="BK307"/>
  <c r="BK291"/>
  <c r="BK252"/>
  <c r="BK219"/>
  <c r="BK202"/>
  <c r="J185"/>
  <c r="BK144"/>
  <c r="BK394"/>
  <c r="BK336"/>
  <c r="BK273"/>
  <c r="BK235"/>
  <c r="BK216"/>
  <c r="J189"/>
  <c r="J165"/>
  <c r="BK376"/>
  <c r="J333"/>
  <c r="J294"/>
  <c r="J244"/>
  <c r="BK193"/>
  <c r="J392"/>
  <c r="J372"/>
  <c r="J339"/>
  <c r="BK285"/>
  <c r="J246"/>
  <c r="J213"/>
  <c r="BK189"/>
  <c r="BK136"/>
  <c r="J196"/>
  <c r="BK186"/>
  <c r="J163"/>
  <c i="5" r="J132"/>
  <c r="J125"/>
  <c i="6" r="J140"/>
  <c r="BK140"/>
  <c r="J127"/>
  <c r="BK135"/>
  <c i="7" r="J175"/>
  <c r="J145"/>
  <c r="BK132"/>
  <c r="BK172"/>
  <c r="BK140"/>
  <c r="BK165"/>
  <c r="J127"/>
  <c r="BK142"/>
  <c r="BK146"/>
  <c r="J184"/>
  <c r="BK158"/>
  <c r="J204"/>
  <c r="J195"/>
  <c r="BK179"/>
  <c r="J156"/>
  <c r="BK221"/>
  <c r="J216"/>
  <c r="BK210"/>
  <c r="J208"/>
  <c r="BK204"/>
  <c r="J199"/>
  <c r="BK191"/>
  <c r="J182"/>
  <c r="BK151"/>
  <c r="BK128"/>
  <c i="8" r="BK163"/>
  <c r="J139"/>
  <c r="BK185"/>
  <c r="BK171"/>
  <c r="J145"/>
  <c r="J165"/>
  <c r="J141"/>
  <c r="BK181"/>
  <c r="BK162"/>
  <c r="J133"/>
  <c r="BK165"/>
  <c r="J196"/>
  <c r="J167"/>
  <c r="BK127"/>
  <c r="J157"/>
  <c r="J175"/>
  <c r="BK153"/>
  <c i="9" r="BK187"/>
  <c r="BK131"/>
  <c r="BK182"/>
  <c r="J140"/>
  <c r="J144"/>
  <c r="J127"/>
  <c i="11" r="BK167"/>
  <c r="J133"/>
  <c r="J147"/>
  <c r="J165"/>
  <c r="J126"/>
  <c r="BK145"/>
  <c r="J124"/>
  <c r="J149"/>
  <c r="BK165"/>
  <c r="J146"/>
  <c r="J137"/>
  <c r="BK152"/>
  <c i="12" r="BK164"/>
  <c r="J150"/>
  <c r="BK168"/>
  <c r="BK145"/>
  <c r="J167"/>
  <c r="J148"/>
  <c r="J165"/>
  <c r="J174"/>
  <c r="BK147"/>
  <c r="J175"/>
  <c r="J144"/>
  <c i="13" r="BK150"/>
  <c r="BK146"/>
  <c r="BK142"/>
  <c r="BK136"/>
  <c r="BK153"/>
  <c r="J163"/>
  <c r="J146"/>
  <c r="BK131"/>
  <c i="2" r="J570"/>
  <c r="J539"/>
  <c r="J521"/>
  <c r="BK466"/>
  <c r="J404"/>
  <c r="J387"/>
  <c r="J367"/>
  <c r="J346"/>
  <c r="BK318"/>
  <c r="J282"/>
  <c r="J268"/>
  <c r="BK218"/>
  <c r="BK198"/>
  <c r="J579"/>
  <c r="J534"/>
  <c r="BK489"/>
  <c r="BK450"/>
  <c r="BK396"/>
  <c r="BK380"/>
  <c r="J330"/>
  <c r="BK260"/>
  <c r="BK231"/>
  <c r="BK208"/>
  <c r="J176"/>
  <c r="J161"/>
  <c r="BK543"/>
  <c r="J511"/>
  <c r="BK484"/>
  <c r="BK456"/>
  <c r="J409"/>
  <c r="J369"/>
  <c r="BK336"/>
  <c r="J298"/>
  <c r="BK275"/>
  <c r="J233"/>
  <c r="BK177"/>
  <c r="BK579"/>
  <c r="BK530"/>
  <c r="BK497"/>
  <c r="BK475"/>
  <c r="BK431"/>
  <c r="J420"/>
  <c r="J393"/>
  <c r="J378"/>
  <c r="J339"/>
  <c r="BK308"/>
  <c r="BK264"/>
  <c r="J236"/>
  <c r="J191"/>
  <c r="BK586"/>
  <c r="BK552"/>
  <c r="BK516"/>
  <c r="J478"/>
  <c r="BK451"/>
  <c r="J394"/>
  <c r="BK350"/>
  <c r="BK304"/>
  <c r="J269"/>
  <c r="BK222"/>
  <c r="BK202"/>
  <c r="J158"/>
  <c r="BK569"/>
  <c r="BK533"/>
  <c r="J500"/>
  <c r="J468"/>
  <c r="J437"/>
  <c r="BK416"/>
  <c r="BK393"/>
  <c r="J333"/>
  <c r="J321"/>
  <c r="J299"/>
  <c r="BK284"/>
  <c r="J238"/>
  <c r="J198"/>
  <c r="BK167"/>
  <c r="J567"/>
  <c r="J543"/>
  <c r="J515"/>
  <c r="BK485"/>
  <c r="J461"/>
  <c r="BK415"/>
  <c r="BK354"/>
  <c r="BK307"/>
  <c r="J240"/>
  <c r="J213"/>
  <c r="J159"/>
  <c r="BK597"/>
  <c r="J594"/>
  <c r="J591"/>
  <c r="BK574"/>
  <c r="J514"/>
  <c r="BK464"/>
  <c r="BK417"/>
  <c r="BK379"/>
  <c r="BK360"/>
  <c r="J334"/>
  <c r="J307"/>
  <c r="J279"/>
  <c r="BK238"/>
  <c r="BK216"/>
  <c r="BK203"/>
  <c r="BK178"/>
  <c i="3" r="BK299"/>
  <c r="BK279"/>
  <c r="BK252"/>
  <c r="BK208"/>
  <c r="J165"/>
  <c r="BK131"/>
  <c r="J259"/>
  <c r="BK223"/>
  <c r="J190"/>
  <c r="BK167"/>
  <c r="J287"/>
  <c r="J258"/>
  <c r="BK224"/>
  <c r="J200"/>
  <c r="J162"/>
  <c r="J136"/>
  <c r="J275"/>
  <c r="J238"/>
  <c r="J212"/>
  <c r="J197"/>
  <c r="BK176"/>
  <c r="J149"/>
  <c r="BK282"/>
  <c r="J255"/>
  <c r="BK232"/>
  <c r="J187"/>
  <c r="BK150"/>
  <c r="J284"/>
  <c r="J226"/>
  <c r="BK207"/>
  <c r="J193"/>
  <c r="BK169"/>
  <c r="BK132"/>
  <c r="J266"/>
  <c r="BK237"/>
  <c r="BK219"/>
  <c r="BK187"/>
  <c r="J140"/>
  <c r="J302"/>
  <c r="J274"/>
  <c r="BK226"/>
  <c r="BK202"/>
  <c r="J177"/>
  <c r="J135"/>
  <c i="4" r="J379"/>
  <c r="J338"/>
  <c r="J279"/>
  <c r="J257"/>
  <c r="J226"/>
  <c r="J173"/>
  <c r="BK145"/>
  <c r="J384"/>
  <c r="J341"/>
  <c r="J317"/>
  <c r="BK293"/>
  <c r="BK248"/>
  <c r="J234"/>
  <c r="BK166"/>
  <c r="BK387"/>
  <c r="J375"/>
  <c r="J335"/>
  <c r="J320"/>
  <c r="BK303"/>
  <c r="J274"/>
  <c r="J250"/>
  <c r="BK230"/>
  <c r="BK214"/>
  <c r="J172"/>
  <c r="BK150"/>
  <c r="BK382"/>
  <c r="J361"/>
  <c r="BK344"/>
  <c r="BK316"/>
  <c r="J299"/>
  <c r="BK268"/>
  <c r="BK221"/>
  <c r="J209"/>
  <c r="BK197"/>
  <c r="BK168"/>
  <c r="BK139"/>
  <c r="BK352"/>
  <c r="BK279"/>
  <c r="BK247"/>
  <c r="J227"/>
  <c r="BK200"/>
  <c r="J178"/>
  <c r="J161"/>
  <c r="BK135"/>
  <c r="BK346"/>
  <c r="J309"/>
  <c r="BK272"/>
  <c r="J248"/>
  <c r="J208"/>
  <c r="BK157"/>
  <c r="BK374"/>
  <c r="BK365"/>
  <c r="BK286"/>
  <c r="BK250"/>
  <c r="J218"/>
  <c r="BK190"/>
  <c r="J139"/>
  <c r="J370"/>
  <c r="J184"/>
  <c r="J162"/>
  <c i="5" r="J126"/>
  <c i="6" r="F38"/>
  <c i="7" r="BK134"/>
  <c r="J159"/>
  <c r="J172"/>
  <c r="J147"/>
  <c r="BK159"/>
  <c r="J160"/>
  <c r="BK192"/>
  <c r="J180"/>
  <c r="BK137"/>
  <c r="J190"/>
  <c r="BK161"/>
  <c r="J129"/>
  <c r="J220"/>
  <c r="J213"/>
  <c r="BK209"/>
  <c r="J205"/>
  <c r="J200"/>
  <c r="J189"/>
  <c r="BK175"/>
  <c r="BK162"/>
  <c i="8" r="BK189"/>
  <c r="BK159"/>
  <c r="J131"/>
  <c r="BK164"/>
  <c r="BK129"/>
  <c r="J148"/>
  <c r="J136"/>
  <c r="J178"/>
  <c r="BK161"/>
  <c r="BK192"/>
  <c r="J156"/>
  <c r="BK186"/>
  <c r="J146"/>
  <c r="J176"/>
  <c r="BK191"/>
  <c r="J151"/>
  <c r="J142"/>
  <c r="J132"/>
  <c i="9" r="BK195"/>
  <c r="BK179"/>
  <c r="BK170"/>
  <c r="BK155"/>
  <c r="J146"/>
  <c r="BK127"/>
  <c r="J175"/>
  <c r="J165"/>
  <c r="BK181"/>
  <c r="J141"/>
  <c r="J190"/>
  <c r="BK129"/>
  <c r="J167"/>
  <c r="BK128"/>
  <c r="J181"/>
  <c r="J166"/>
  <c r="J134"/>
  <c r="J170"/>
  <c r="BK159"/>
  <c r="BK148"/>
  <c r="J195"/>
  <c r="J176"/>
  <c r="J139"/>
  <c i="10" r="J180"/>
  <c r="J141"/>
  <c r="BK157"/>
  <c r="BK133"/>
  <c r="BK166"/>
  <c r="J125"/>
  <c r="J152"/>
  <c r="BK169"/>
  <c r="BK155"/>
  <c r="J144"/>
  <c r="BK180"/>
  <c r="BK125"/>
  <c r="BK154"/>
  <c r="J130"/>
  <c r="J169"/>
  <c r="BK142"/>
  <c i="11" r="BK159"/>
  <c r="J131"/>
  <c r="BK140"/>
  <c r="J166"/>
  <c r="J128"/>
  <c r="BK151"/>
  <c r="BK127"/>
  <c r="J163"/>
  <c r="J123"/>
  <c r="BK153"/>
  <c r="BK124"/>
  <c r="BK135"/>
  <c i="12" r="BK175"/>
  <c r="J152"/>
  <c r="J169"/>
  <c r="J141"/>
  <c r="J155"/>
  <c r="BK134"/>
  <c r="BK157"/>
  <c r="BK129"/>
  <c r="BK148"/>
  <c r="BK143"/>
  <c r="BK127"/>
  <c r="J156"/>
  <c r="BK128"/>
  <c i="13" r="J156"/>
  <c r="J148"/>
  <c r="J164"/>
  <c r="BK160"/>
  <c r="J142"/>
  <c r="J155"/>
  <c r="BK134"/>
  <c i="2" r="BK584"/>
  <c r="BK553"/>
  <c r="BK522"/>
  <c r="BK500"/>
  <c r="J441"/>
  <c r="BK412"/>
  <c r="BK381"/>
  <c r="J352"/>
  <c r="J328"/>
  <c r="BK303"/>
  <c r="BK279"/>
  <c r="J241"/>
  <c r="J203"/>
  <c r="BK173"/>
  <c r="J545"/>
  <c r="J529"/>
  <c r="BK483"/>
  <c r="J424"/>
  <c r="J370"/>
  <c r="J340"/>
  <c r="J280"/>
  <c r="BK241"/>
  <c r="BK215"/>
  <c r="J179"/>
  <c r="J583"/>
  <c r="BK536"/>
  <c r="J510"/>
  <c r="BK482"/>
  <c r="BK459"/>
  <c r="J413"/>
  <c r="J383"/>
  <c r="BK347"/>
  <c r="J320"/>
  <c r="J286"/>
  <c r="BK263"/>
  <c r="J250"/>
  <c r="J184"/>
  <c r="BK582"/>
  <c r="J547"/>
  <c r="BK510"/>
  <c r="J477"/>
  <c r="BK454"/>
  <c r="J401"/>
  <c r="BK384"/>
  <c r="J353"/>
  <c r="BK321"/>
  <c r="BK286"/>
  <c r="J254"/>
  <c r="J209"/>
  <c r="J171"/>
  <c r="BK576"/>
  <c r="J557"/>
  <c r="BK524"/>
  <c r="J493"/>
  <c r="J440"/>
  <c r="J418"/>
  <c r="J374"/>
  <c r="BK327"/>
  <c r="BK285"/>
  <c r="BK251"/>
  <c r="J221"/>
  <c r="BK186"/>
  <c r="BK568"/>
  <c r="J508"/>
  <c r="J488"/>
  <c r="BK453"/>
  <c r="J410"/>
  <c r="J366"/>
  <c r="BK331"/>
  <c r="J319"/>
  <c r="BK296"/>
  <c r="J277"/>
  <c r="J257"/>
  <c r="J228"/>
  <c r="J205"/>
  <c r="J182"/>
  <c r="BK158"/>
  <c r="J568"/>
  <c r="J542"/>
  <c r="BK495"/>
  <c r="J480"/>
  <c r="J462"/>
  <c r="J442"/>
  <c r="BK406"/>
  <c r="BK337"/>
  <c r="BK319"/>
  <c r="J264"/>
  <c r="BK244"/>
  <c r="BK200"/>
  <c r="J154"/>
  <c r="J597"/>
  <c r="J592"/>
  <c r="J580"/>
  <c r="BK541"/>
  <c r="J502"/>
  <c r="BK468"/>
  <c r="BK428"/>
  <c r="J406"/>
  <c r="BK387"/>
  <c r="J365"/>
  <c r="BK317"/>
  <c r="BK295"/>
  <c r="J266"/>
  <c r="J217"/>
  <c r="J200"/>
  <c r="BK176"/>
  <c i="3" r="J292"/>
  <c r="BK271"/>
  <c r="BK247"/>
  <c r="BK221"/>
  <c r="J192"/>
  <c r="BK153"/>
  <c r="BK301"/>
  <c r="BK260"/>
  <c r="BK243"/>
  <c r="BK214"/>
  <c r="J195"/>
  <c r="BK163"/>
  <c r="J281"/>
  <c r="J252"/>
  <c r="J223"/>
  <c r="J171"/>
  <c r="J150"/>
  <c r="J278"/>
  <c r="J239"/>
  <c r="J218"/>
  <c r="J188"/>
  <c r="J158"/>
  <c r="BK134"/>
  <c r="BK284"/>
  <c r="BK251"/>
  <c r="BK215"/>
  <c r="BK177"/>
  <c r="BK144"/>
  <c r="BK283"/>
  <c r="BK262"/>
  <c r="BK212"/>
  <c r="BK191"/>
  <c r="BK165"/>
  <c r="BK268"/>
  <c r="J240"/>
  <c r="BK218"/>
  <c r="J179"/>
  <c r="BK138"/>
  <c r="J301"/>
  <c r="BK281"/>
  <c r="BK244"/>
  <c r="J213"/>
  <c r="J180"/>
  <c r="BK149"/>
  <c i="4" r="J367"/>
  <c r="J328"/>
  <c r="J308"/>
  <c r="BK270"/>
  <c r="J202"/>
  <c r="J188"/>
  <c r="BK152"/>
  <c r="BK393"/>
  <c r="BK350"/>
  <c r="BK333"/>
  <c r="J303"/>
  <c r="J271"/>
  <c r="BK260"/>
  <c r="BK188"/>
  <c r="BK167"/>
  <c r="J152"/>
  <c r="BK390"/>
  <c r="BK379"/>
  <c r="BK361"/>
  <c r="J334"/>
  <c r="J313"/>
  <c r="J296"/>
  <c r="BK259"/>
  <c r="BK243"/>
  <c r="J217"/>
  <c r="BK194"/>
  <c r="J159"/>
  <c r="BK138"/>
  <c r="J381"/>
  <c r="J359"/>
  <c r="BK337"/>
  <c r="J319"/>
  <c r="J301"/>
  <c r="J289"/>
  <c r="J265"/>
  <c r="J220"/>
  <c r="J198"/>
  <c r="BK160"/>
  <c r="J136"/>
  <c r="J358"/>
  <c r="J284"/>
  <c r="J243"/>
  <c r="BK213"/>
  <c r="J182"/>
  <c r="BK162"/>
  <c r="J140"/>
  <c r="J357"/>
  <c r="BK321"/>
  <c r="J263"/>
  <c r="J229"/>
  <c r="J164"/>
  <c r="J390"/>
  <c r="BK367"/>
  <c r="BK338"/>
  <c r="J292"/>
  <c r="BK256"/>
  <c r="J237"/>
  <c r="BK205"/>
  <c r="BK153"/>
  <c r="BK377"/>
  <c r="BK349"/>
  <c r="J166"/>
  <c i="5" r="BK131"/>
  <c r="BK130"/>
  <c r="J131"/>
  <c i="6" r="J138"/>
  <c r="BK128"/>
  <c r="J135"/>
  <c r="BK130"/>
  <c r="J128"/>
  <c i="7" r="J163"/>
  <c r="J148"/>
  <c r="BK127"/>
  <c r="BK152"/>
  <c r="J177"/>
  <c r="J155"/>
  <c r="BK160"/>
  <c r="J165"/>
  <c r="J137"/>
  <c r="BK190"/>
  <c r="J154"/>
  <c r="BK205"/>
  <c r="BK199"/>
  <c r="BK181"/>
  <c r="J157"/>
  <c r="BK223"/>
  <c r="BK217"/>
  <c r="J214"/>
  <c r="J210"/>
  <c r="BK207"/>
  <c r="J201"/>
  <c r="BK194"/>
  <c r="J185"/>
  <c r="J164"/>
  <c i="8" r="J198"/>
  <c r="J164"/>
  <c r="BK134"/>
  <c r="J180"/>
  <c r="J161"/>
  <c r="J138"/>
  <c r="J186"/>
  <c r="J150"/>
  <c r="BK195"/>
  <c r="BK167"/>
  <c r="BK146"/>
  <c r="J185"/>
  <c r="J162"/>
  <c r="J190"/>
  <c r="BK145"/>
  <c r="J159"/>
  <c r="J177"/>
  <c r="J137"/>
  <c i="9" r="BK194"/>
  <c r="BK164"/>
  <c r="BK152"/>
  <c r="J136"/>
  <c r="J191"/>
  <c r="J173"/>
  <c r="BK151"/>
  <c r="BK192"/>
  <c r="J157"/>
  <c r="BK133"/>
  <c r="BK197"/>
  <c r="J148"/>
  <c r="BK190"/>
  <c r="BK165"/>
  <c r="J135"/>
  <c r="BK183"/>
  <c r="J171"/>
  <c r="BK154"/>
  <c r="J187"/>
  <c r="BK163"/>
  <c r="BK149"/>
  <c r="BK198"/>
  <c r="J177"/>
  <c r="J145"/>
  <c i="10" r="J157"/>
  <c r="J147"/>
  <c r="BK128"/>
  <c r="BK140"/>
  <c r="J170"/>
  <c r="J129"/>
  <c r="J162"/>
  <c r="BK168"/>
  <c r="J148"/>
  <c r="J173"/>
  <c r="J126"/>
  <c r="BK149"/>
  <c r="BK129"/>
  <c r="J133"/>
  <c i="11" r="J164"/>
  <c r="BK161"/>
  <c r="BK142"/>
  <c r="J142"/>
  <c r="J169"/>
  <c r="J143"/>
  <c r="BK172"/>
  <c r="BK144"/>
  <c r="J150"/>
  <c r="J140"/>
  <c r="BK141"/>
  <c i="12" r="BK156"/>
  <c r="J125"/>
  <c r="BK158"/>
  <c r="BK131"/>
  <c r="BK150"/>
  <c r="J171"/>
  <c r="BK138"/>
  <c r="BK152"/>
  <c r="J159"/>
  <c r="BK174"/>
  <c r="J149"/>
  <c i="13" r="J132"/>
  <c r="J140"/>
  <c r="BK135"/>
  <c r="J135"/>
  <c r="J134"/>
  <c r="BK147"/>
  <c r="J152"/>
  <c r="BK132"/>
  <c i="2" r="BK566"/>
  <c r="BK537"/>
  <c r="BK511"/>
  <c r="J483"/>
  <c r="J426"/>
  <c r="J407"/>
  <c r="BK373"/>
  <c r="BK344"/>
  <c r="BK309"/>
  <c r="BK292"/>
  <c r="BK248"/>
  <c r="BK212"/>
  <c r="J187"/>
  <c r="BK588"/>
  <c r="BK535"/>
  <c r="BK514"/>
  <c r="J466"/>
  <c r="BK402"/>
  <c r="J361"/>
  <c r="J295"/>
  <c r="J248"/>
  <c r="BK219"/>
  <c r="BK183"/>
  <c r="J169"/>
  <c r="BK580"/>
  <c r="BK539"/>
  <c r="J512"/>
  <c r="J494"/>
  <c r="J464"/>
  <c r="J428"/>
  <c r="J398"/>
  <c r="BK362"/>
  <c r="J337"/>
  <c r="J303"/>
  <c r="J262"/>
  <c r="J235"/>
  <c r="BK189"/>
  <c r="J584"/>
  <c r="J552"/>
  <c r="J520"/>
  <c r="BK492"/>
  <c r="BK463"/>
  <c r="J445"/>
  <c r="BK409"/>
  <c r="J391"/>
  <c r="J357"/>
  <c r="J318"/>
  <c r="J271"/>
  <c r="J244"/>
  <c r="BK205"/>
  <c r="J174"/>
  <c r="BK577"/>
  <c r="BK551"/>
  <c r="J482"/>
  <c r="BK439"/>
  <c r="BK420"/>
  <c r="J390"/>
  <c r="BK339"/>
  <c r="J302"/>
  <c r="BK258"/>
  <c r="BK239"/>
  <c r="BK220"/>
  <c r="J188"/>
  <c r="BK157"/>
  <c r="J541"/>
  <c r="BK521"/>
  <c r="BK490"/>
  <c r="BK455"/>
  <c r="BK413"/>
  <c r="J372"/>
  <c r="J322"/>
  <c r="J304"/>
  <c r="BK288"/>
  <c r="J249"/>
  <c r="J227"/>
  <c r="BK187"/>
  <c r="BK163"/>
  <c r="J571"/>
  <c r="BK547"/>
  <c r="J530"/>
  <c r="BK512"/>
  <c r="J490"/>
  <c r="BK472"/>
  <c r="BK432"/>
  <c r="BK408"/>
  <c r="J371"/>
  <c r="BK334"/>
  <c r="J287"/>
  <c r="J251"/>
  <c r="BK223"/>
  <c r="BK171"/>
  <c r="J600"/>
  <c r="BK593"/>
  <c r="J590"/>
  <c r="BK561"/>
  <c r="J518"/>
  <c r="BK494"/>
  <c r="BK467"/>
  <c r="J432"/>
  <c r="J408"/>
  <c r="J388"/>
  <c r="BK371"/>
  <c r="J338"/>
  <c r="J312"/>
  <c r="BK282"/>
  <c r="BK256"/>
  <c r="J211"/>
  <c r="BK194"/>
  <c r="BK156"/>
  <c i="3" r="BK287"/>
  <c r="J260"/>
  <c r="BK242"/>
  <c r="J214"/>
  <c r="J169"/>
  <c r="J142"/>
  <c r="J271"/>
  <c r="BK250"/>
  <c r="BK225"/>
  <c r="BK199"/>
  <c r="BK181"/>
  <c r="J154"/>
  <c r="J138"/>
  <c r="J285"/>
  <c r="BK254"/>
  <c r="J221"/>
  <c r="J189"/>
  <c r="J153"/>
  <c r="BK295"/>
  <c r="BK263"/>
  <c r="BK204"/>
  <c r="J186"/>
  <c r="J163"/>
  <c r="BK296"/>
  <c r="BK236"/>
  <c r="BK205"/>
  <c r="BK151"/>
  <c r="BK133"/>
  <c r="BK293"/>
  <c r="BK265"/>
  <c r="J220"/>
  <c r="BK184"/>
  <c r="BK157"/>
  <c i="4" r="BK388"/>
  <c r="J350"/>
  <c r="BK312"/>
  <c r="BK281"/>
  <c r="BK246"/>
  <c r="BK211"/>
  <c r="J195"/>
  <c r="BK170"/>
  <c r="BK141"/>
  <c r="J383"/>
  <c r="J344"/>
  <c r="J315"/>
  <c r="J287"/>
  <c r="J214"/>
  <c r="J180"/>
  <c r="J157"/>
  <c r="J391"/>
  <c r="J371"/>
  <c r="BK288"/>
  <c r="J259"/>
  <c r="J223"/>
  <c r="BK181"/>
  <c r="BK158"/>
  <c r="J386"/>
  <c r="BK328"/>
  <c r="BK306"/>
  <c r="J252"/>
  <c r="J228"/>
  <c r="J181"/>
  <c r="BK134"/>
  <c r="J369"/>
  <c r="BK335"/>
  <c r="J280"/>
  <c r="J251"/>
  <c r="BK226"/>
  <c r="J186"/>
  <c r="BK378"/>
  <c r="BK368"/>
  <c r="BK171"/>
  <c r="J143"/>
  <c i="5" r="BK125"/>
  <c r="BK129"/>
  <c i="6" r="BK132"/>
  <c r="J130"/>
  <c r="J134"/>
  <c r="BK129"/>
  <c i="7" r="J168"/>
  <c r="J152"/>
  <c r="J133"/>
  <c r="J169"/>
  <c r="J178"/>
  <c r="J161"/>
  <c r="BK163"/>
  <c r="BK130"/>
  <c r="J134"/>
  <c r="J187"/>
  <c r="BK139"/>
  <c r="BK202"/>
  <c r="J194"/>
  <c r="BK177"/>
  <c r="J138"/>
  <c r="J223"/>
  <c r="BK219"/>
  <c r="J217"/>
  <c r="BK212"/>
  <c r="BK208"/>
  <c r="J202"/>
  <c r="BK195"/>
  <c r="BK188"/>
  <c r="BK174"/>
  <c r="BK143"/>
  <c i="8" r="BK183"/>
  <c r="BK149"/>
  <c r="J197"/>
  <c r="J179"/>
  <c r="BK152"/>
  <c r="BK199"/>
  <c r="BK142"/>
  <c r="J192"/>
  <c r="BK172"/>
  <c r="J134"/>
  <c r="J171"/>
  <c r="J129"/>
  <c r="J143"/>
  <c r="J168"/>
  <c r="BK197"/>
  <c r="J163"/>
  <c i="9" r="J185"/>
  <c r="J198"/>
  <c r="BK150"/>
  <c r="BK186"/>
  <c r="BK134"/>
  <c r="J194"/>
  <c r="BK173"/>
  <c r="J155"/>
  <c r="BK136"/>
  <c r="J174"/>
  <c r="J160"/>
  <c r="BK142"/>
  <c r="BK185"/>
  <c r="BK172"/>
  <c r="BK141"/>
  <c i="10" r="BK181"/>
  <c r="BK152"/>
  <c r="BK135"/>
  <c r="BK141"/>
  <c r="J131"/>
  <c r="BK151"/>
  <c r="J179"/>
  <c r="J158"/>
  <c r="J174"/>
  <c r="J159"/>
  <c r="BK134"/>
  <c r="BK165"/>
  <c r="BK178"/>
  <c r="J155"/>
  <c r="J140"/>
  <c r="J175"/>
  <c r="J149"/>
  <c r="BK127"/>
  <c i="11" r="J155"/>
  <c r="BK170"/>
  <c r="J152"/>
  <c r="J127"/>
  <c r="BK133"/>
  <c r="BK158"/>
  <c r="J129"/>
  <c r="J153"/>
  <c r="J168"/>
  <c r="J148"/>
  <c r="BK156"/>
  <c r="J151"/>
  <c i="12" r="J162"/>
  <c r="J147"/>
  <c r="J164"/>
  <c r="BK155"/>
  <c r="J160"/>
  <c r="BK130"/>
  <c r="J153"/>
  <c r="J173"/>
  <c r="BK161"/>
  <c r="J130"/>
  <c r="J168"/>
  <c i="13" r="BK159"/>
  <c r="BK155"/>
  <c r="BK151"/>
  <c r="J153"/>
  <c r="J131"/>
  <c r="J145"/>
  <c r="BK133"/>
  <c i="2" r="J589"/>
  <c r="BK554"/>
  <c r="BK527"/>
  <c r="BK507"/>
  <c r="J455"/>
  <c r="J396"/>
  <c r="BK365"/>
  <c r="BK335"/>
  <c r="BK305"/>
  <c r="BK270"/>
  <c r="BK233"/>
  <c r="BK193"/>
  <c r="J178"/>
  <c r="BK567"/>
  <c r="J531"/>
  <c r="J485"/>
  <c r="BK442"/>
  <c r="BK383"/>
  <c r="BK366"/>
  <c r="BK313"/>
  <c r="BK226"/>
  <c r="BK207"/>
  <c r="J175"/>
  <c r="BK571"/>
  <c r="J533"/>
  <c r="BK503"/>
  <c r="BK477"/>
  <c r="BK430"/>
  <c r="J399"/>
  <c r="BK378"/>
  <c r="J344"/>
  <c r="BK316"/>
  <c r="BK283"/>
  <c r="J260"/>
  <c r="BK204"/>
  <c r="J164"/>
  <c r="J554"/>
  <c r="J524"/>
  <c r="J486"/>
  <c r="J458"/>
  <c r="J416"/>
  <c r="J385"/>
  <c r="BK348"/>
  <c r="J316"/>
  <c r="BK280"/>
  <c r="J261"/>
  <c r="BK227"/>
  <c r="BK175"/>
  <c r="BK159"/>
  <c r="BK570"/>
  <c r="J538"/>
  <c r="BK504"/>
  <c r="BK457"/>
  <c r="J430"/>
  <c r="BK392"/>
  <c r="BK361"/>
  <c r="BK332"/>
  <c r="J297"/>
  <c r="J246"/>
  <c r="BK210"/>
  <c r="J160"/>
  <c r="J566"/>
  <c r="J525"/>
  <c r="J497"/>
  <c r="J450"/>
  <c r="J402"/>
  <c r="BK352"/>
  <c r="J323"/>
  <c r="J305"/>
  <c r="BK290"/>
  <c r="J259"/>
  <c r="J224"/>
  <c r="J183"/>
  <c r="BK578"/>
  <c r="BK563"/>
  <c r="BK534"/>
  <c r="J499"/>
  <c r="J473"/>
  <c r="J449"/>
  <c r="J425"/>
  <c r="J403"/>
  <c r="J348"/>
  <c r="BK320"/>
  <c r="J281"/>
  <c r="BK242"/>
  <c r="J216"/>
  <c r="J170"/>
  <c r="BK595"/>
  <c r="BK592"/>
  <c r="J588"/>
  <c r="J546"/>
  <c r="BK509"/>
  <c r="J469"/>
  <c r="J431"/>
  <c r="BK400"/>
  <c r="J375"/>
  <c r="J349"/>
  <c r="J314"/>
  <c r="BK297"/>
  <c r="BK277"/>
  <c r="BK232"/>
  <c r="J215"/>
  <c r="J189"/>
  <c r="BK160"/>
  <c i="3" r="J286"/>
  <c r="BK266"/>
  <c r="BK241"/>
  <c r="J209"/>
  <c r="BK160"/>
  <c r="BK280"/>
  <c r="BK257"/>
  <c r="BK229"/>
  <c r="BK189"/>
  <c r="J146"/>
  <c r="J279"/>
  <c r="J234"/>
  <c r="BK211"/>
  <c r="BK178"/>
  <c r="J152"/>
  <c r="J297"/>
  <c r="J247"/>
  <c r="J236"/>
  <c r="J225"/>
  <c r="BK203"/>
  <c r="BK171"/>
  <c r="J151"/>
  <c r="J131"/>
  <c r="J263"/>
  <c r="J248"/>
  <c r="J208"/>
  <c r="J183"/>
  <c r="BK278"/>
  <c r="J253"/>
  <c r="BK197"/>
  <c r="BK170"/>
  <c r="J282"/>
  <c r="J256"/>
  <c r="J211"/>
  <c r="BK152"/>
  <c r="BK303"/>
  <c r="J299"/>
  <c r="BK273"/>
  <c r="BK231"/>
  <c r="BK209"/>
  <c r="BK173"/>
  <c i="4" r="J395"/>
  <c r="BK369"/>
  <c r="BK320"/>
  <c r="J272"/>
  <c r="BK245"/>
  <c r="BK196"/>
  <c r="J154"/>
  <c r="J133"/>
  <c r="J356"/>
  <c r="J321"/>
  <c r="BK298"/>
  <c r="BK263"/>
  <c r="BK239"/>
  <c r="BK207"/>
  <c r="BK174"/>
  <c r="BK154"/>
  <c r="J394"/>
  <c r="J377"/>
  <c r="BK348"/>
  <c r="BK326"/>
  <c r="BK308"/>
  <c r="BK287"/>
  <c r="J253"/>
  <c r="BK222"/>
  <c r="BK187"/>
  <c r="BK161"/>
  <c r="J134"/>
  <c r="BK364"/>
  <c r="BK341"/>
  <c r="J326"/>
  <c r="J302"/>
  <c r="BK282"/>
  <c r="BK225"/>
  <c r="J204"/>
  <c r="BK192"/>
  <c r="J145"/>
  <c r="BK384"/>
  <c r="J291"/>
  <c r="BK261"/>
  <c r="J224"/>
  <c r="BK183"/>
  <c r="BK169"/>
  <c r="J385"/>
  <c r="BK353"/>
  <c r="BK302"/>
  <c r="J260"/>
  <c r="BK233"/>
  <c r="BK224"/>
  <c r="BK184"/>
  <c r="J144"/>
  <c r="J389"/>
  <c r="BK363"/>
  <c r="J327"/>
  <c r="J264"/>
  <c r="BK234"/>
  <c r="BK198"/>
  <c r="J146"/>
  <c r="BK351"/>
  <c r="BK180"/>
  <c r="BK146"/>
  <c i="5" r="BK126"/>
  <c r="BK127"/>
  <c i="6" r="BK134"/>
  <c r="BK133"/>
  <c r="J136"/>
  <c r="J132"/>
  <c i="7" r="J179"/>
  <c r="J146"/>
  <c r="BK180"/>
  <c r="J149"/>
  <c r="J173"/>
  <c r="BK153"/>
  <c r="J131"/>
  <c r="J139"/>
  <c r="J196"/>
  <c r="BK183"/>
  <c r="J142"/>
  <c r="BK201"/>
  <c r="J192"/>
  <c r="J174"/>
  <c r="J136"/>
  <c r="J221"/>
  <c r="J218"/>
  <c r="BK214"/>
  <c r="J212"/>
  <c r="BK203"/>
  <c r="BK193"/>
  <c r="J183"/>
  <c r="BK168"/>
  <c r="J130"/>
  <c i="8" r="J187"/>
  <c r="BK141"/>
  <c r="J193"/>
  <c r="BK175"/>
  <c r="J149"/>
  <c r="J188"/>
  <c r="J153"/>
  <c r="J128"/>
  <c r="BK169"/>
  <c r="BK151"/>
  <c r="J189"/>
  <c r="J144"/>
  <c r="BK184"/>
  <c r="J194"/>
  <c r="J199"/>
  <c r="BK168"/>
  <c r="BK136"/>
  <c r="BK131"/>
  <c i="9" r="BK189"/>
  <c r="BK175"/>
  <c r="J162"/>
  <c r="J151"/>
  <c r="BK126"/>
  <c r="BK177"/>
  <c r="J164"/>
  <c r="J131"/>
  <c r="BK180"/>
  <c r="J152"/>
  <c r="J125"/>
  <c r="J180"/>
  <c r="BK188"/>
  <c r="BK139"/>
  <c r="J189"/>
  <c r="J147"/>
  <c r="BK166"/>
  <c r="J126"/>
  <c r="BK184"/>
  <c r="BK160"/>
  <c i="10" r="BK137"/>
  <c r="J142"/>
  <c r="BK172"/>
  <c r="BK145"/>
  <c r="BK158"/>
  <c r="J137"/>
  <c r="BK171"/>
  <c r="J171"/>
  <c r="J145"/>
  <c r="J178"/>
  <c r="J150"/>
  <c r="BK131"/>
  <c i="11" r="BK150"/>
  <c r="J158"/>
  <c r="BK126"/>
  <c r="BK131"/>
  <c r="BK154"/>
  <c r="BK137"/>
  <c r="BK173"/>
  <c r="J156"/>
  <c r="J162"/>
  <c r="BK168"/>
  <c r="J170"/>
  <c i="12" r="BK171"/>
  <c r="BK153"/>
  <c r="J134"/>
  <c r="BK149"/>
  <c r="J127"/>
  <c r="J143"/>
  <c r="J132"/>
  <c r="J163"/>
  <c r="BK125"/>
  <c r="BK132"/>
  <c r="BK169"/>
  <c r="J128"/>
  <c i="13" r="J136"/>
  <c r="BK148"/>
  <c r="J159"/>
  <c r="J139"/>
  <c r="J128"/>
  <c r="J137"/>
  <c r="BK145"/>
  <c i="2" r="J582"/>
  <c r="BK545"/>
  <c r="BK525"/>
  <c r="J501"/>
  <c r="BK448"/>
  <c r="BK423"/>
  <c r="BK389"/>
  <c r="BK369"/>
  <c r="J342"/>
  <c r="BK314"/>
  <c r="BK298"/>
  <c r="J253"/>
  <c r="J214"/>
  <c r="J190"/>
  <c r="J165"/>
  <c r="J550"/>
  <c r="BK499"/>
  <c r="J453"/>
  <c r="J417"/>
  <c r="J381"/>
  <c r="J351"/>
  <c r="J291"/>
  <c r="BK246"/>
  <c r="J220"/>
  <c r="BK192"/>
  <c r="J167"/>
  <c r="J559"/>
  <c r="J527"/>
  <c r="J509"/>
  <c r="BK480"/>
  <c r="J444"/>
  <c r="BK410"/>
  <c r="J379"/>
  <c r="BK357"/>
  <c r="BK325"/>
  <c r="J294"/>
  <c r="J267"/>
  <c r="BK247"/>
  <c r="J202"/>
  <c r="J157"/>
  <c r="J558"/>
  <c r="BK529"/>
  <c r="J491"/>
  <c r="BK462"/>
  <c r="BK441"/>
  <c r="BK424"/>
  <c r="BK398"/>
  <c r="BK367"/>
  <c r="BK338"/>
  <c r="BK287"/>
  <c r="BK268"/>
  <c r="BK240"/>
  <c r="BK199"/>
  <c r="BK155"/>
  <c r="J560"/>
  <c r="BK520"/>
  <c r="J474"/>
  <c r="J433"/>
  <c r="BK419"/>
  <c r="BK376"/>
  <c r="BK345"/>
  <c r="BK299"/>
  <c r="BK250"/>
  <c r="BK190"/>
  <c r="BK168"/>
  <c r="J155"/>
  <c r="J523"/>
  <c r="BK486"/>
  <c r="BK447"/>
  <c r="BK427"/>
  <c r="BK394"/>
  <c r="J341"/>
  <c r="J324"/>
  <c r="BK291"/>
  <c r="BK269"/>
  <c r="BK243"/>
  <c r="J223"/>
  <c r="BK172"/>
  <c r="J576"/>
  <c r="J544"/>
  <c r="J516"/>
  <c r="J492"/>
  <c r="BK474"/>
  <c r="J459"/>
  <c r="BK429"/>
  <c r="J364"/>
  <c r="J332"/>
  <c r="J296"/>
  <c r="BK253"/>
  <c r="J239"/>
  <c r="J186"/>
  <c i="1" r="AS95"/>
  <c i="2" r="J553"/>
  <c r="J489"/>
  <c r="BK445"/>
  <c r="J415"/>
  <c r="BK390"/>
  <c r="J363"/>
  <c r="BK322"/>
  <c r="BK302"/>
  <c r="J278"/>
  <c r="BK234"/>
  <c r="J210"/>
  <c r="J193"/>
  <c r="BK169"/>
  <c i="3" r="J280"/>
  <c r="BK255"/>
  <c r="J233"/>
  <c r="BK180"/>
  <c r="J144"/>
  <c r="J265"/>
  <c r="J242"/>
  <c r="BK213"/>
  <c r="BK183"/>
  <c r="BK162"/>
  <c r="J283"/>
  <c r="J257"/>
  <c r="BK222"/>
  <c r="BK168"/>
  <c r="BK147"/>
  <c r="BK292"/>
  <c r="J262"/>
  <c r="BK240"/>
  <c r="BK227"/>
  <c r="BK198"/>
  <c r="BK186"/>
  <c r="J160"/>
  <c r="J137"/>
  <c r="BK277"/>
  <c r="BK259"/>
  <c r="J229"/>
  <c r="J181"/>
  <c r="J148"/>
  <c r="BK294"/>
  <c r="BK230"/>
  <c r="BK201"/>
  <c r="BK175"/>
  <c r="BK137"/>
  <c r="BK267"/>
  <c r="J249"/>
  <c r="J224"/>
  <c r="BK194"/>
  <c r="J172"/>
  <c r="J303"/>
  <c r="J289"/>
  <c r="BK246"/>
  <c r="J215"/>
  <c r="BK188"/>
  <c r="J170"/>
  <c i="4" r="BK389"/>
  <c r="J364"/>
  <c r="BK317"/>
  <c r="BK289"/>
  <c r="BK269"/>
  <c r="BK240"/>
  <c r="J200"/>
  <c r="J174"/>
  <c r="J149"/>
  <c r="BK396"/>
  <c r="BK358"/>
  <c r="BK323"/>
  <c r="J297"/>
  <c r="J275"/>
  <c r="J255"/>
  <c r="J235"/>
  <c r="BK191"/>
  <c r="BK159"/>
  <c r="BK137"/>
  <c r="BK380"/>
  <c r="BK356"/>
  <c r="J322"/>
  <c r="J305"/>
  <c r="J288"/>
  <c r="J262"/>
  <c r="BK232"/>
  <c r="BK210"/>
  <c r="BK163"/>
  <c r="J141"/>
  <c r="BK371"/>
  <c r="BK347"/>
  <c r="J331"/>
  <c r="BK305"/>
  <c r="BK283"/>
  <c r="BK231"/>
  <c r="J215"/>
  <c r="J187"/>
  <c r="BK140"/>
  <c r="J374"/>
  <c r="J310"/>
  <c r="BK278"/>
  <c r="J245"/>
  <c r="J207"/>
  <c r="J171"/>
  <c r="BK143"/>
  <c r="BK362"/>
  <c r="BK318"/>
  <c r="BK275"/>
  <c r="BK251"/>
  <c r="J197"/>
  <c r="BK151"/>
  <c r="J380"/>
  <c r="J345"/>
  <c r="J323"/>
  <c r="BK276"/>
  <c r="BK227"/>
  <c r="BK199"/>
  <c r="BK373"/>
  <c r="J352"/>
  <c r="BK179"/>
  <c r="BK133"/>
  <c i="5" r="J129"/>
  <c r="J130"/>
  <c i="6" r="BK142"/>
  <c r="J142"/>
  <c r="BK131"/>
  <c r="BK141"/>
  <c r="BK127"/>
  <c i="7" r="J166"/>
  <c r="J143"/>
  <c r="BK171"/>
  <c r="J128"/>
  <c r="BK164"/>
  <c r="J144"/>
  <c r="BK157"/>
  <c r="J158"/>
  <c r="J191"/>
  <c r="BK173"/>
  <c r="J203"/>
  <c r="BK197"/>
  <c r="BK185"/>
  <c r="BK149"/>
  <c r="BK220"/>
  <c r="BK215"/>
  <c r="BK211"/>
  <c r="J209"/>
  <c r="BK196"/>
  <c r="BK187"/>
  <c r="BK166"/>
  <c r="BK136"/>
  <c i="8" r="BK188"/>
  <c r="BK140"/>
  <c r="J184"/>
  <c r="BK157"/>
  <c r="BK130"/>
  <c r="J172"/>
  <c r="BK143"/>
  <c r="J127"/>
  <c r="J152"/>
  <c r="BK194"/>
  <c r="J169"/>
  <c r="J195"/>
  <c r="BK150"/>
  <c r="J183"/>
  <c r="BK133"/>
  <c r="J154"/>
  <c i="9" r="J197"/>
  <c r="J158"/>
  <c r="J129"/>
  <c r="J179"/>
  <c r="BK144"/>
  <c r="BK191"/>
  <c r="J142"/>
  <c r="BK174"/>
  <c r="BK140"/>
  <c r="J196"/>
  <c r="BK176"/>
  <c r="BK161"/>
  <c r="J137"/>
  <c r="J161"/>
  <c r="BK200"/>
  <c r="J154"/>
  <c i="10" r="BK160"/>
  <c r="BK144"/>
  <c r="J177"/>
  <c r="BK179"/>
  <c r="J128"/>
  <c r="BK150"/>
  <c r="BK164"/>
  <c r="BK146"/>
  <c r="BK126"/>
  <c r="J139"/>
  <c r="BK177"/>
  <c r="J135"/>
  <c r="BK170"/>
  <c r="J143"/>
  <c i="11" r="J173"/>
  <c r="BK147"/>
  <c r="J160"/>
  <c r="BK132"/>
  <c r="BK143"/>
  <c r="J172"/>
  <c r="J139"/>
  <c r="J125"/>
  <c r="BK162"/>
  <c r="J132"/>
  <c r="BK157"/>
  <c r="J141"/>
  <c r="BK164"/>
  <c r="J154"/>
  <c i="12" r="J161"/>
  <c r="J146"/>
  <c r="BK163"/>
  <c r="BK140"/>
  <c r="BK154"/>
  <c r="BK167"/>
  <c r="J136"/>
  <c r="J170"/>
  <c r="J138"/>
  <c r="BK136"/>
  <c r="BK165"/>
  <c r="BK141"/>
  <c i="13" r="J160"/>
  <c r="BK139"/>
  <c r="J130"/>
  <c r="BK163"/>
  <c r="J129"/>
  <c r="J151"/>
  <c r="J157"/>
  <c r="BK137"/>
  <c i="2" r="BK557"/>
  <c r="BK531"/>
  <c r="BK493"/>
  <c r="BK425"/>
  <c r="BK397"/>
  <c r="BK370"/>
  <c r="J347"/>
  <c r="J308"/>
  <c r="BK289"/>
  <c r="J234"/>
  <c r="J201"/>
  <c r="BK181"/>
  <c r="BK558"/>
  <c r="J532"/>
  <c r="J507"/>
  <c r="BK478"/>
  <c r="BK437"/>
  <c r="BK382"/>
  <c r="BK349"/>
  <c r="J273"/>
  <c r="BK225"/>
  <c r="J194"/>
  <c r="J586"/>
  <c r="J549"/>
  <c r="BK519"/>
  <c r="BK501"/>
  <c r="J472"/>
  <c r="J412"/>
  <c r="J389"/>
  <c r="BK368"/>
  <c r="BK341"/>
  <c r="J301"/>
  <c r="J285"/>
  <c r="BK259"/>
  <c r="J232"/>
  <c r="J181"/>
  <c r="BK585"/>
  <c r="J561"/>
  <c r="BK508"/>
  <c r="BK479"/>
  <c r="J457"/>
  <c r="BK422"/>
  <c r="J382"/>
  <c r="J355"/>
  <c r="BK315"/>
  <c r="BK272"/>
  <c r="J243"/>
  <c r="BK196"/>
  <c r="BK164"/>
  <c r="J573"/>
  <c r="BK549"/>
  <c r="BK502"/>
  <c r="BK458"/>
  <c r="J429"/>
  <c r="J384"/>
  <c r="BK333"/>
  <c r="BK300"/>
  <c r="BK267"/>
  <c r="J245"/>
  <c r="J218"/>
  <c r="BK184"/>
  <c r="BK573"/>
  <c r="J536"/>
  <c r="J504"/>
  <c r="J470"/>
  <c r="J439"/>
  <c r="J405"/>
  <c r="BK363"/>
  <c r="J326"/>
  <c r="J317"/>
  <c r="BK294"/>
  <c r="J265"/>
  <c r="BK237"/>
  <c r="BK201"/>
  <c r="BK179"/>
  <c r="J574"/>
  <c r="BK559"/>
  <c r="BK526"/>
  <c r="J505"/>
  <c r="J487"/>
  <c r="BK469"/>
  <c r="J448"/>
  <c r="BK405"/>
  <c r="BK355"/>
  <c r="BK330"/>
  <c r="J283"/>
  <c r="BK245"/>
  <c r="J225"/>
  <c r="J172"/>
  <c r="J602"/>
  <c r="BK594"/>
  <c r="BK590"/>
  <c r="J578"/>
  <c r="BK544"/>
  <c r="J475"/>
  <c r="J447"/>
  <c r="J423"/>
  <c r="BK399"/>
  <c r="J376"/>
  <c r="BK340"/>
  <c r="BK310"/>
  <c r="BK281"/>
  <c r="J258"/>
  <c r="J219"/>
  <c r="J206"/>
  <c r="BK195"/>
  <c i="3" r="J293"/>
  <c r="BK256"/>
  <c r="BK238"/>
  <c r="J203"/>
  <c r="BK155"/>
  <c r="J139"/>
  <c r="BK261"/>
  <c r="J217"/>
  <c r="J182"/>
  <c r="BK286"/>
  <c r="J270"/>
  <c r="J231"/>
  <c r="BK195"/>
  <c r="BK164"/>
  <c r="BK140"/>
  <c r="BK288"/>
  <c r="J268"/>
  <c r="J244"/>
  <c r="BK234"/>
  <c r="BK206"/>
  <c r="J191"/>
  <c r="J166"/>
  <c r="BK156"/>
  <c r="J132"/>
  <c r="BK270"/>
  <c r="J245"/>
  <c r="J202"/>
  <c r="BK179"/>
  <c r="J296"/>
  <c r="BK276"/>
  <c r="J219"/>
  <c r="J178"/>
  <c r="BK135"/>
  <c r="BK272"/>
  <c r="BK298"/>
  <c r="J251"/>
  <c r="J216"/>
  <c r="BK193"/>
  <c r="BK158"/>
  <c i="4" r="J387"/>
  <c r="BK345"/>
  <c r="BK309"/>
  <c r="BK271"/>
  <c r="J256"/>
  <c r="J205"/>
  <c r="J175"/>
  <c r="J156"/>
  <c r="J138"/>
  <c r="J376"/>
  <c r="J343"/>
  <c r="BK314"/>
  <c r="BK277"/>
  <c r="BK265"/>
  <c r="J241"/>
  <c r="J221"/>
  <c r="BK178"/>
  <c r="J158"/>
  <c r="J150"/>
  <c r="BK381"/>
  <c r="BK359"/>
  <c r="J316"/>
  <c r="J306"/>
  <c r="BK295"/>
  <c r="BK284"/>
  <c r="BK255"/>
  <c r="J240"/>
  <c r="BK220"/>
  <c r="BK203"/>
  <c r="J176"/>
  <c r="J153"/>
  <c r="BK395"/>
  <c r="J368"/>
  <c r="J362"/>
  <c r="BK342"/>
  <c r="J330"/>
  <c r="J312"/>
  <c r="J295"/>
  <c r="J277"/>
  <c r="BK249"/>
  <c r="BK208"/>
  <c r="BK195"/>
  <c r="BK175"/>
  <c r="BK142"/>
  <c r="BK391"/>
  <c r="BK357"/>
  <c r="J276"/>
  <c r="BK237"/>
  <c r="BK218"/>
  <c r="J190"/>
  <c r="BK173"/>
  <c r="BK156"/>
  <c r="BK375"/>
  <c r="BK313"/>
  <c r="BK264"/>
  <c r="BK241"/>
  <c r="BK206"/>
  <c r="J179"/>
  <c r="J396"/>
  <c r="BK370"/>
  <c r="BK343"/>
  <c r="BK310"/>
  <c r="J267"/>
  <c r="J239"/>
  <c r="BK212"/>
  <c r="J183"/>
  <c r="BK372"/>
  <c r="J347"/>
  <c r="J168"/>
  <c i="5" r="J128"/>
  <c r="BK128"/>
  <c i="6" r="BK136"/>
  <c r="J141"/>
  <c r="J129"/>
  <c r="BK138"/>
  <c r="J133"/>
  <c i="7" r="BK154"/>
  <c r="BK147"/>
  <c r="BK129"/>
  <c r="J170"/>
  <c r="BK145"/>
  <c r="J176"/>
  <c r="BK150"/>
  <c r="BK156"/>
  <c r="BK155"/>
  <c r="J188"/>
  <c r="BK169"/>
  <c r="BK206"/>
  <c r="J198"/>
  <c r="BK182"/>
  <c r="J151"/>
  <c r="J222"/>
  <c r="J219"/>
  <c r="BK216"/>
  <c r="BK213"/>
  <c r="J207"/>
  <c r="BK198"/>
  <c r="BK184"/>
  <c r="BK170"/>
  <c r="J150"/>
  <c i="8" r="BK193"/>
  <c r="BK158"/>
  <c r="BK187"/>
  <c r="BK177"/>
  <c r="J147"/>
  <c r="BK190"/>
  <c r="BK156"/>
  <c r="BK137"/>
  <c r="BK176"/>
  <c r="BK144"/>
  <c r="J181"/>
  <c r="J130"/>
  <c r="BK170"/>
  <c r="J170"/>
  <c r="BK198"/>
  <c r="J166"/>
  <c r="J140"/>
  <c r="J135"/>
  <c i="9" r="BK196"/>
  <c r="J188"/>
  <c r="BK171"/>
  <c r="BK156"/>
  <c r="BK135"/>
  <c r="J178"/>
  <c r="BK168"/>
  <c r="BK147"/>
  <c r="J172"/>
  <c r="J132"/>
  <c r="BK145"/>
  <c r="J182"/>
  <c r="BK146"/>
  <c r="J133"/>
  <c r="J186"/>
  <c r="BK157"/>
  <c r="J193"/>
  <c r="J169"/>
  <c r="J150"/>
  <c r="J192"/>
  <c r="BK169"/>
  <c r="BK132"/>
  <c i="10" r="J154"/>
  <c r="BK138"/>
  <c r="J165"/>
  <c r="J138"/>
  <c r="J146"/>
  <c r="J166"/>
  <c r="J172"/>
  <c r="J151"/>
  <c r="J132"/>
  <c r="BK167"/>
  <c r="J168"/>
  <c r="BK143"/>
  <c r="BK162"/>
  <c r="J134"/>
  <c i="11" r="J161"/>
  <c r="BK139"/>
  <c r="BK155"/>
  <c r="BK129"/>
  <c r="BK130"/>
  <c r="J157"/>
  <c r="BK128"/>
  <c r="J159"/>
  <c r="J167"/>
  <c r="BK149"/>
  <c r="BK166"/>
  <c r="BK163"/>
  <c i="12" r="BK170"/>
  <c r="J126"/>
  <c r="BK160"/>
  <c r="BK133"/>
  <c r="BK144"/>
  <c r="BK159"/>
  <c r="BK126"/>
  <c r="BK151"/>
  <c r="J140"/>
  <c r="BK124"/>
  <c r="J158"/>
  <c r="J124"/>
  <c i="13" r="J143"/>
  <c r="J147"/>
  <c r="BK152"/>
  <c r="BK164"/>
  <c r="BK129"/>
  <c r="BK140"/>
  <c r="BK130"/>
  <c i="2" r="J572"/>
  <c r="BK540"/>
  <c r="J513"/>
  <c r="J460"/>
  <c r="BK418"/>
  <c r="J392"/>
  <c r="BK364"/>
  <c r="J329"/>
  <c r="BK301"/>
  <c r="BK271"/>
  <c r="J247"/>
  <c r="J207"/>
  <c r="J185"/>
  <c r="J577"/>
  <c r="BK538"/>
  <c r="BK528"/>
  <c r="BK449"/>
  <c r="J422"/>
  <c r="BK372"/>
  <c r="BK342"/>
  <c r="BK265"/>
  <c r="BK229"/>
  <c r="BK191"/>
  <c r="J173"/>
  <c r="J564"/>
  <c r="BK523"/>
  <c r="J495"/>
  <c r="J463"/>
  <c r="J419"/>
  <c r="BK385"/>
  <c r="BK343"/>
  <c r="BK312"/>
  <c r="J276"/>
  <c r="BK257"/>
  <c r="BK224"/>
  <c r="BK170"/>
  <c r="J562"/>
  <c r="J519"/>
  <c r="J484"/>
  <c r="BK460"/>
  <c r="J427"/>
  <c r="J395"/>
  <c r="J373"/>
  <c r="J345"/>
  <c r="J309"/>
  <c r="J270"/>
  <c r="J229"/>
  <c r="J192"/>
  <c r="J163"/>
  <c r="J585"/>
  <c r="BK564"/>
  <c r="J537"/>
  <c r="BK491"/>
  <c r="J443"/>
  <c r="BK401"/>
  <c r="BK353"/>
  <c r="BK311"/>
  <c r="J275"/>
  <c r="J226"/>
  <c r="J208"/>
  <c r="BK161"/>
  <c r="BK546"/>
  <c r="BK506"/>
  <c r="BK476"/>
  <c r="J435"/>
  <c r="BK407"/>
  <c r="J386"/>
  <c r="J335"/>
  <c r="BK323"/>
  <c r="J311"/>
  <c r="J289"/>
  <c r="BK262"/>
  <c r="BK235"/>
  <c r="BK209"/>
  <c r="BK174"/>
  <c r="BK583"/>
  <c r="BK560"/>
  <c r="BK518"/>
  <c r="J503"/>
  <c r="J479"/>
  <c r="J454"/>
  <c r="BK426"/>
  <c r="BK388"/>
  <c r="J343"/>
  <c r="J327"/>
  <c r="BK273"/>
  <c r="J231"/>
  <c r="BK211"/>
  <c r="BK602"/>
  <c r="J595"/>
  <c r="BK591"/>
  <c r="J569"/>
  <c r="J528"/>
  <c r="BK487"/>
  <c r="BK461"/>
  <c r="BK414"/>
  <c r="BK374"/>
  <c r="J336"/>
  <c r="J300"/>
  <c r="BK276"/>
  <c r="J222"/>
  <c r="BK213"/>
  <c r="J196"/>
  <c r="BK165"/>
  <c i="3" r="BK289"/>
  <c r="BK275"/>
  <c r="BK248"/>
  <c r="BK216"/>
  <c r="J173"/>
  <c r="J147"/>
  <c r="BK285"/>
  <c r="BK253"/>
  <c r="J232"/>
  <c r="J207"/>
  <c r="BK172"/>
  <c r="J276"/>
  <c r="J246"/>
  <c r="BK217"/>
  <c r="J184"/>
  <c r="J155"/>
  <c r="J295"/>
  <c r="BK245"/>
  <c r="BK235"/>
  <c r="J204"/>
  <c r="BK190"/>
  <c r="J164"/>
  <c r="BK148"/>
  <c r="BK297"/>
  <c r="J261"/>
  <c r="J222"/>
  <c r="J194"/>
  <c r="J168"/>
  <c r="J133"/>
  <c r="J254"/>
  <c r="J205"/>
  <c r="BK174"/>
  <c r="BK139"/>
  <c r="BK274"/>
  <c r="BK258"/>
  <c r="J227"/>
  <c r="BK192"/>
  <c r="BK146"/>
  <c r="BK302"/>
  <c r="J272"/>
  <c r="J241"/>
  <c r="J198"/>
  <c r="J174"/>
  <c i="4" r="J393"/>
  <c r="BK330"/>
  <c r="BK301"/>
  <c r="BK258"/>
  <c r="J219"/>
  <c r="BK177"/>
  <c r="J167"/>
  <c r="J363"/>
  <c r="J324"/>
  <c r="BK304"/>
  <c r="J281"/>
  <c r="BK266"/>
  <c r="BK242"/>
  <c r="J230"/>
  <c r="J177"/>
  <c r="J151"/>
  <c r="J388"/>
  <c r="J366"/>
  <c r="J351"/>
  <c r="J311"/>
  <c r="BK299"/>
  <c r="J278"/>
  <c r="J236"/>
  <c r="BK215"/>
  <c r="BK185"/>
  <c r="BK149"/>
  <c r="BK386"/>
  <c r="BK354"/>
  <c r="BK334"/>
  <c r="BK315"/>
  <c r="BK296"/>
  <c r="J270"/>
  <c r="BK238"/>
  <c r="BK217"/>
  <c r="J191"/>
  <c r="BK165"/>
  <c r="J137"/>
  <c r="J354"/>
  <c r="BK280"/>
  <c r="J249"/>
  <c r="J225"/>
  <c r="J194"/>
  <c r="BK176"/>
  <c r="J160"/>
  <c r="J378"/>
  <c r="J349"/>
  <c r="J300"/>
  <c r="BK257"/>
  <c r="J232"/>
  <c r="J203"/>
  <c r="J169"/>
  <c r="J382"/>
  <c r="BK366"/>
  <c r="BK329"/>
  <c r="J273"/>
  <c r="J242"/>
  <c r="J210"/>
  <c r="BK182"/>
  <c r="J346"/>
  <c r="J342"/>
  <c r="BK339"/>
  <c r="J337"/>
  <c r="J336"/>
  <c r="J332"/>
  <c r="BK331"/>
  <c r="J329"/>
  <c r="BK324"/>
  <c r="BK322"/>
  <c r="J318"/>
  <c r="BK311"/>
  <c r="J304"/>
  <c r="BK300"/>
  <c r="J298"/>
  <c r="BK297"/>
  <c r="BK294"/>
  <c r="J293"/>
  <c r="BK292"/>
  <c r="J290"/>
  <c r="J286"/>
  <c r="J282"/>
  <c r="BK274"/>
  <c r="J269"/>
  <c r="BK267"/>
  <c r="J266"/>
  <c r="J258"/>
  <c r="BK253"/>
  <c r="BK244"/>
  <c r="BK236"/>
  <c r="J233"/>
  <c r="BK228"/>
  <c r="BK223"/>
  <c r="J222"/>
  <c r="J216"/>
  <c r="J212"/>
  <c r="J211"/>
  <c r="BK209"/>
  <c r="J206"/>
  <c r="J199"/>
  <c r="J193"/>
  <c r="J192"/>
  <c r="J135"/>
  <c i="5" r="BK132"/>
  <c r="J127"/>
  <c i="6" r="J131"/>
  <c r="F37"/>
  <c i="7" r="J140"/>
  <c r="BK176"/>
  <c r="BK144"/>
  <c r="J162"/>
  <c r="BK133"/>
  <c r="BK148"/>
  <c r="J153"/>
  <c r="J193"/>
  <c r="J181"/>
  <c r="BK138"/>
  <c r="BK200"/>
  <c r="BK189"/>
  <c r="J171"/>
  <c r="BK131"/>
  <c r="BK222"/>
  <c r="BK218"/>
  <c r="J215"/>
  <c r="J211"/>
  <c r="J206"/>
  <c r="J197"/>
  <c r="BK178"/>
  <c r="J132"/>
  <c i="8" r="J174"/>
  <c r="BK148"/>
  <c r="BK196"/>
  <c r="J158"/>
  <c r="BK135"/>
  <c r="BK179"/>
  <c r="BK138"/>
  <c r="J191"/>
  <c r="BK166"/>
  <c r="BK128"/>
  <c r="BK180"/>
  <c r="BK132"/>
  <c r="BK178"/>
  <c r="BK139"/>
  <c r="BK154"/>
  <c r="BK174"/>
  <c r="BK147"/>
  <c i="9" r="J128"/>
  <c r="BK167"/>
  <c r="BK137"/>
  <c r="J184"/>
  <c r="J156"/>
  <c r="J130"/>
  <c r="BK162"/>
  <c r="BK193"/>
  <c r="J149"/>
  <c r="BK130"/>
  <c r="BK178"/>
  <c r="J163"/>
  <c r="BK125"/>
  <c r="J168"/>
  <c r="BK158"/>
  <c r="J200"/>
  <c r="J183"/>
  <c r="J159"/>
  <c i="10" r="BK139"/>
  <c r="J167"/>
  <c r="BK132"/>
  <c r="J160"/>
  <c r="BK175"/>
  <c r="BK173"/>
  <c r="BK147"/>
  <c r="J127"/>
  <c r="J164"/>
  <c r="BK174"/>
  <c r="BK148"/>
  <c r="J181"/>
  <c r="BK159"/>
  <c r="BK130"/>
  <c i="11" r="BK148"/>
  <c r="BK146"/>
  <c r="J135"/>
  <c r="BK125"/>
  <c r="J144"/>
  <c r="BK169"/>
  <c r="J145"/>
  <c r="BK160"/>
  <c r="J130"/>
  <c r="BK123"/>
  <c i="12" r="J172"/>
  <c r="J154"/>
  <c r="J145"/>
  <c r="BK162"/>
  <c r="J129"/>
  <c r="BK173"/>
  <c r="BK146"/>
  <c r="J157"/>
  <c r="J131"/>
  <c r="J133"/>
  <c r="BK172"/>
  <c r="J151"/>
  <c i="13" r="J162"/>
  <c r="BK157"/>
  <c r="J133"/>
  <c r="BK162"/>
  <c r="BK143"/>
  <c r="BK156"/>
  <c r="BK128"/>
  <c r="J150"/>
  <c i="2" l="1" r="BK465"/>
  <c r="J465"/>
  <c r="J117"/>
  <c r="R481"/>
  <c r="R548"/>
  <c r="R565"/>
  <c r="P587"/>
  <c i="3" r="P143"/>
  <c r="BK228"/>
  <c r="J228"/>
  <c r="J105"/>
  <c r="BK300"/>
  <c r="J300"/>
  <c r="J107"/>
  <c i="4" r="P155"/>
  <c r="T325"/>
  <c r="R340"/>
  <c r="P355"/>
  <c i="6" r="T126"/>
  <c i="7" r="BK126"/>
  <c r="J126"/>
  <c r="J99"/>
  <c r="R141"/>
  <c r="R186"/>
  <c i="8" r="R126"/>
  <c r="R155"/>
  <c r="T182"/>
  <c i="9" r="T124"/>
  <c r="P138"/>
  <c r="R143"/>
  <c i="10" r="T136"/>
  <c r="P156"/>
  <c r="T176"/>
  <c i="11" r="BK122"/>
  <c r="J122"/>
  <c r="J97"/>
  <c r="T171"/>
  <c i="2" r="BK180"/>
  <c r="J180"/>
  <c r="J101"/>
  <c r="T197"/>
  <c r="P252"/>
  <c r="R293"/>
  <c r="P377"/>
  <c r="BK452"/>
  <c r="J452"/>
  <c r="J116"/>
  <c r="T465"/>
  <c r="R517"/>
  <c r="R555"/>
  <c r="R575"/>
  <c r="R581"/>
  <c i="3" r="R143"/>
  <c r="T228"/>
  <c r="P300"/>
  <c i="4" r="BK155"/>
  <c r="J155"/>
  <c r="J103"/>
  <c r="P325"/>
  <c r="T340"/>
  <c r="T355"/>
  <c i="5" r="T124"/>
  <c r="T123"/>
  <c r="T122"/>
  <c i="6" r="BK139"/>
  <c r="J139"/>
  <c r="J102"/>
  <c i="7" r="T141"/>
  <c r="P167"/>
  <c i="8" r="BK155"/>
  <c r="J155"/>
  <c r="J100"/>
  <c r="BK182"/>
  <c r="J182"/>
  <c r="J103"/>
  <c i="9" r="T153"/>
  <c i="10" r="R136"/>
  <c r="P163"/>
  <c i="11" r="T122"/>
  <c r="BK171"/>
  <c r="J171"/>
  <c r="J101"/>
  <c i="12" r="R142"/>
  <c i="2" r="BK153"/>
  <c r="P180"/>
  <c r="BK230"/>
  <c r="J230"/>
  <c r="J103"/>
  <c r="BK293"/>
  <c r="J293"/>
  <c r="J106"/>
  <c r="T359"/>
  <c r="P411"/>
  <c r="BK446"/>
  <c r="J446"/>
  <c r="J115"/>
  <c r="T446"/>
  <c r="R465"/>
  <c r="BK517"/>
  <c r="J517"/>
  <c r="J119"/>
  <c r="P555"/>
  <c r="P575"/>
  <c r="BK581"/>
  <c r="J581"/>
  <c r="J124"/>
  <c i="3" r="T143"/>
  <c r="R228"/>
  <c r="T300"/>
  <c i="4" r="T132"/>
  <c r="T148"/>
  <c r="P254"/>
  <c r="P360"/>
  <c i="6" r="R126"/>
  <c r="T139"/>
  <c i="7" r="P126"/>
  <c r="BK167"/>
  <c r="J167"/>
  <c r="J102"/>
  <c r="T167"/>
  <c i="8" r="T126"/>
  <c r="T155"/>
  <c r="R182"/>
  <c i="9" r="BK124"/>
  <c r="R138"/>
  <c r="T143"/>
  <c i="10" r="P136"/>
  <c r="R163"/>
  <c i="11" r="T138"/>
  <c r="T121"/>
  <c i="12" r="BK123"/>
  <c r="P139"/>
  <c r="P166"/>
  <c i="13" r="BK138"/>
  <c r="J138"/>
  <c r="J99"/>
  <c r="R141"/>
  <c r="BK149"/>
  <c r="J149"/>
  <c r="J102"/>
  <c r="R154"/>
  <c r="BK161"/>
  <c r="J161"/>
  <c r="J105"/>
  <c i="2" r="P153"/>
  <c r="R180"/>
  <c r="R230"/>
  <c r="T252"/>
  <c r="P255"/>
  <c r="BK359"/>
  <c r="J359"/>
  <c r="J109"/>
  <c r="R377"/>
  <c r="T438"/>
  <c r="T452"/>
  <c r="P481"/>
  <c r="T548"/>
  <c r="T565"/>
  <c r="R587"/>
  <c i="3" r="T130"/>
  <c r="P161"/>
  <c r="R185"/>
  <c r="R290"/>
  <c i="4" r="R132"/>
  <c r="P148"/>
  <c r="R254"/>
  <c r="R360"/>
  <c i="5" r="P124"/>
  <c r="P123"/>
  <c r="P122"/>
  <c i="1" r="AU99"/>
  <c i="6" r="BK126"/>
  <c r="J126"/>
  <c r="J100"/>
  <c i="7" r="T126"/>
  <c r="P135"/>
  <c r="P186"/>
  <c i="8" r="P160"/>
  <c r="P173"/>
  <c i="9" r="R153"/>
  <c i="10" r="P124"/>
  <c r="BK153"/>
  <c r="J153"/>
  <c r="J99"/>
  <c r="T163"/>
  <c i="11" r="BK138"/>
  <c r="J138"/>
  <c r="J100"/>
  <c i="12" r="T142"/>
  <c i="13" r="T127"/>
  <c r="P141"/>
  <c r="T144"/>
  <c r="P154"/>
  <c r="T158"/>
  <c i="2" r="T153"/>
  <c r="R197"/>
  <c r="BK252"/>
  <c r="J252"/>
  <c r="J104"/>
  <c r="T293"/>
  <c r="T377"/>
  <c r="P438"/>
  <c r="P452"/>
  <c r="BK481"/>
  <c r="J481"/>
  <c r="J118"/>
  <c r="BK548"/>
  <c r="J548"/>
  <c r="J120"/>
  <c r="P565"/>
  <c r="BK587"/>
  <c r="J587"/>
  <c r="J125"/>
  <c i="3" r="BK143"/>
  <c r="J143"/>
  <c r="J101"/>
  <c r="P228"/>
  <c r="R300"/>
  <c i="4" r="R155"/>
  <c r="BK325"/>
  <c r="J325"/>
  <c r="J105"/>
  <c r="P340"/>
  <c r="R355"/>
  <c i="7" r="BK135"/>
  <c r="J135"/>
  <c r="J100"/>
  <c r="R135"/>
  <c r="BK186"/>
  <c r="J186"/>
  <c r="J103"/>
  <c i="8" r="T160"/>
  <c r="T173"/>
  <c i="9" r="BK153"/>
  <c r="J153"/>
  <c r="J101"/>
  <c i="10" r="T124"/>
  <c r="R153"/>
  <c r="BK156"/>
  <c r="J156"/>
  <c r="J100"/>
  <c r="P176"/>
  <c i="11" r="R138"/>
  <c i="12" r="R123"/>
  <c r="BK139"/>
  <c r="J139"/>
  <c r="J100"/>
  <c r="T139"/>
  <c r="T166"/>
  <c i="13" r="P127"/>
  <c r="T138"/>
  <c r="BK144"/>
  <c r="J144"/>
  <c r="J101"/>
  <c r="P149"/>
  <c r="T154"/>
  <c r="R158"/>
  <c i="2" r="R153"/>
  <c r="T180"/>
  <c r="P230"/>
  <c r="R252"/>
  <c r="T255"/>
  <c r="P359"/>
  <c r="T411"/>
  <c r="P517"/>
  <c r="BK555"/>
  <c r="J555"/>
  <c r="J121"/>
  <c r="BK575"/>
  <c r="J575"/>
  <c r="J123"/>
  <c r="T581"/>
  <c i="3" r="BK130"/>
  <c r="BK161"/>
  <c r="J161"/>
  <c r="J103"/>
  <c r="P185"/>
  <c r="T290"/>
  <c i="4" r="T155"/>
  <c r="R325"/>
  <c r="BK340"/>
  <c r="J340"/>
  <c r="J106"/>
  <c r="BK355"/>
  <c r="J355"/>
  <c r="J107"/>
  <c i="5" r="BK124"/>
  <c r="BK123"/>
  <c r="J123"/>
  <c r="J99"/>
  <c i="6" r="P126"/>
  <c i="7" r="P141"/>
  <c r="T186"/>
  <c i="8" r="R160"/>
  <c r="R173"/>
  <c i="9" r="R124"/>
  <c r="R123"/>
  <c r="R122"/>
  <c r="BK138"/>
  <c r="J138"/>
  <c r="J99"/>
  <c r="BK143"/>
  <c r="J143"/>
  <c r="J100"/>
  <c i="10" r="R124"/>
  <c r="P153"/>
  <c r="T156"/>
  <c r="R176"/>
  <c i="11" r="R122"/>
  <c r="R171"/>
  <c i="12" r="BK142"/>
  <c r="J142"/>
  <c r="J101"/>
  <c r="BK166"/>
  <c r="J166"/>
  <c r="J102"/>
  <c i="13" r="BK127"/>
  <c r="J127"/>
  <c r="J98"/>
  <c r="R138"/>
  <c r="R144"/>
  <c r="BK154"/>
  <c r="J154"/>
  <c r="J103"/>
  <c r="P158"/>
  <c r="P161"/>
  <c i="2" r="BK197"/>
  <c r="J197"/>
  <c r="J102"/>
  <c r="T230"/>
  <c r="P293"/>
  <c r="R359"/>
  <c r="BK411"/>
  <c r="J411"/>
  <c r="J111"/>
  <c r="R438"/>
  <c r="R446"/>
  <c r="P465"/>
  <c r="T517"/>
  <c r="T555"/>
  <c r="T575"/>
  <c r="P581"/>
  <c i="3" r="P130"/>
  <c r="P129"/>
  <c i="1" r="AU97"/>
  <c i="3" r="T161"/>
  <c r="T185"/>
  <c r="P290"/>
  <c i="4" r="BK132"/>
  <c r="J132"/>
  <c r="J100"/>
  <c r="R148"/>
  <c r="BK254"/>
  <c r="J254"/>
  <c r="J104"/>
  <c r="T360"/>
  <c i="6" r="R139"/>
  <c i="7" r="R126"/>
  <c r="T135"/>
  <c i="8" r="BK126"/>
  <c r="BK125"/>
  <c r="J125"/>
  <c r="BK160"/>
  <c r="J160"/>
  <c r="J101"/>
  <c r="BK173"/>
  <c r="J173"/>
  <c r="J102"/>
  <c i="9" r="P124"/>
  <c r="T138"/>
  <c r="P143"/>
  <c i="10" r="BK124"/>
  <c r="J124"/>
  <c r="J97"/>
  <c r="T153"/>
  <c r="R156"/>
  <c r="BK176"/>
  <c r="J176"/>
  <c r="J103"/>
  <c i="11" r="P122"/>
  <c r="P171"/>
  <c i="12" r="P123"/>
  <c r="P142"/>
  <c i="13" r="R127"/>
  <c r="BK141"/>
  <c r="J141"/>
  <c r="J100"/>
  <c r="P144"/>
  <c r="T149"/>
  <c r="R161"/>
  <c i="2" r="P197"/>
  <c r="BK255"/>
  <c r="J255"/>
  <c r="J105"/>
  <c r="R255"/>
  <c r="BK377"/>
  <c r="J377"/>
  <c r="J110"/>
  <c r="R411"/>
  <c r="BK438"/>
  <c r="J438"/>
  <c r="J114"/>
  <c r="P446"/>
  <c r="R452"/>
  <c r="T481"/>
  <c r="P548"/>
  <c r="BK565"/>
  <c r="J565"/>
  <c r="J122"/>
  <c r="T587"/>
  <c i="3" r="R130"/>
  <c r="R161"/>
  <c r="BK185"/>
  <c r="J185"/>
  <c r="J104"/>
  <c r="BK290"/>
  <c r="J290"/>
  <c r="J106"/>
  <c i="4" r="P132"/>
  <c r="P131"/>
  <c r="P130"/>
  <c i="1" r="AU98"/>
  <c i="4" r="BK148"/>
  <c r="J148"/>
  <c r="J102"/>
  <c r="T254"/>
  <c r="BK360"/>
  <c r="J360"/>
  <c r="J108"/>
  <c i="5" r="R124"/>
  <c r="R123"/>
  <c r="R122"/>
  <c i="6" r="P139"/>
  <c i="7" r="BK141"/>
  <c r="J141"/>
  <c r="J101"/>
  <c r="R167"/>
  <c i="8" r="P126"/>
  <c r="P125"/>
  <c i="1" r="AU102"/>
  <c i="8" r="P155"/>
  <c r="P182"/>
  <c i="9" r="P153"/>
  <c i="10" r="BK136"/>
  <c r="J136"/>
  <c r="J98"/>
  <c r="BK163"/>
  <c r="J163"/>
  <c r="J102"/>
  <c i="11" r="P138"/>
  <c r="P121"/>
  <c i="1" r="AU105"/>
  <c i="12" r="T123"/>
  <c r="T122"/>
  <c r="R139"/>
  <c r="R166"/>
  <c i="13" r="P138"/>
  <c r="T141"/>
  <c r="R149"/>
  <c r="BK158"/>
  <c r="J158"/>
  <c r="J104"/>
  <c r="T161"/>
  <c i="2" r="BK599"/>
  <c r="J599"/>
  <c r="J128"/>
  <c i="11" r="BK134"/>
  <c r="J134"/>
  <c r="J98"/>
  <c r="BK136"/>
  <c r="J136"/>
  <c r="J99"/>
  <c i="2" r="BK356"/>
  <c r="J356"/>
  <c r="J107"/>
  <c r="BK434"/>
  <c r="J434"/>
  <c r="J112"/>
  <c r="BK596"/>
  <c r="J596"/>
  <c r="J126"/>
  <c i="12" r="BK135"/>
  <c r="J135"/>
  <c r="J98"/>
  <c r="BK137"/>
  <c r="J137"/>
  <c r="J99"/>
  <c i="2" r="BK436"/>
  <c r="J436"/>
  <c r="J113"/>
  <c i="6" r="BK137"/>
  <c r="J137"/>
  <c r="J101"/>
  <c i="3" r="BK159"/>
  <c r="J159"/>
  <c r="J102"/>
  <c r="BK141"/>
  <c r="J141"/>
  <c r="J100"/>
  <c i="9" r="BK199"/>
  <c r="J199"/>
  <c r="J102"/>
  <c i="10" r="BK161"/>
  <c r="J161"/>
  <c r="J101"/>
  <c i="2" r="BK601"/>
  <c r="J601"/>
  <c r="J129"/>
  <c i="12" r="J123"/>
  <c r="J97"/>
  <c i="13" r="J89"/>
  <c r="E115"/>
  <c r="BF129"/>
  <c r="BF147"/>
  <c r="J92"/>
  <c r="BF133"/>
  <c r="BF139"/>
  <c r="BF162"/>
  <c r="BF135"/>
  <c r="F122"/>
  <c r="BF145"/>
  <c r="BF151"/>
  <c r="BF153"/>
  <c r="BF155"/>
  <c r="BF157"/>
  <c r="BF136"/>
  <c r="BF146"/>
  <c r="BF148"/>
  <c r="BF150"/>
  <c r="BF164"/>
  <c r="BF128"/>
  <c r="BF132"/>
  <c r="BF156"/>
  <c r="BF159"/>
  <c r="BF160"/>
  <c r="BF163"/>
  <c r="BF131"/>
  <c r="BF134"/>
  <c r="BF130"/>
  <c r="BF137"/>
  <c r="BF140"/>
  <c r="BF142"/>
  <c r="BF143"/>
  <c r="BF152"/>
  <c i="12" r="F92"/>
  <c r="BF126"/>
  <c r="BF130"/>
  <c r="BF132"/>
  <c r="BF145"/>
  <c r="E85"/>
  <c r="BF129"/>
  <c r="BF133"/>
  <c r="BF138"/>
  <c r="BF141"/>
  <c r="BF153"/>
  <c r="BF154"/>
  <c r="BF156"/>
  <c r="BF162"/>
  <c r="BF163"/>
  <c r="BF144"/>
  <c r="BF148"/>
  <c r="BF151"/>
  <c r="BF167"/>
  <c r="BF169"/>
  <c r="BF171"/>
  <c r="BF128"/>
  <c r="BF134"/>
  <c r="BF149"/>
  <c r="BF160"/>
  <c r="BF161"/>
  <c r="BF164"/>
  <c r="J89"/>
  <c r="BF124"/>
  <c r="BF140"/>
  <c r="BF143"/>
  <c r="BF150"/>
  <c r="BF155"/>
  <c r="BF168"/>
  <c r="J92"/>
  <c r="BF125"/>
  <c r="BF127"/>
  <c r="BF136"/>
  <c r="BF152"/>
  <c r="BF157"/>
  <c r="BF158"/>
  <c r="BF172"/>
  <c r="BF146"/>
  <c r="BF147"/>
  <c r="BF165"/>
  <c r="BF170"/>
  <c r="BF173"/>
  <c r="BF131"/>
  <c r="BF159"/>
  <c r="BF174"/>
  <c r="BF175"/>
  <c i="11" r="BF156"/>
  <c r="BF161"/>
  <c i="10" r="BK123"/>
  <c r="J123"/>
  <c i="11" r="E111"/>
  <c r="BF127"/>
  <c r="BF133"/>
  <c r="BF143"/>
  <c r="BF151"/>
  <c r="BF154"/>
  <c r="BF159"/>
  <c r="BF160"/>
  <c r="F118"/>
  <c r="BF125"/>
  <c r="BF132"/>
  <c r="BF135"/>
  <c r="BF144"/>
  <c r="BF155"/>
  <c r="BF158"/>
  <c r="BF169"/>
  <c r="BF173"/>
  <c r="BF128"/>
  <c r="BF129"/>
  <c r="BF130"/>
  <c r="BF141"/>
  <c r="BF146"/>
  <c r="BF147"/>
  <c r="BF163"/>
  <c r="BF164"/>
  <c r="BF166"/>
  <c r="BF131"/>
  <c r="BF149"/>
  <c r="J92"/>
  <c r="BF137"/>
  <c r="BF140"/>
  <c r="BF145"/>
  <c r="BF148"/>
  <c r="BF157"/>
  <c r="BF162"/>
  <c r="BF167"/>
  <c r="BF168"/>
  <c r="BF170"/>
  <c r="BF172"/>
  <c r="J89"/>
  <c r="BF123"/>
  <c r="BF139"/>
  <c r="BF150"/>
  <c r="BF165"/>
  <c r="BF124"/>
  <c r="BF126"/>
  <c r="BF142"/>
  <c r="BF152"/>
  <c r="BF153"/>
  <c i="10" r="J117"/>
  <c r="BF137"/>
  <c r="BF138"/>
  <c r="BF140"/>
  <c r="BF146"/>
  <c r="BF157"/>
  <c r="BF171"/>
  <c r="BF173"/>
  <c r="BF181"/>
  <c r="J92"/>
  <c r="F120"/>
  <c r="BF127"/>
  <c r="BF150"/>
  <c r="BF151"/>
  <c r="BF158"/>
  <c r="BF165"/>
  <c i="9" r="J124"/>
  <c r="J98"/>
  <c i="10" r="E113"/>
  <c r="BF141"/>
  <c r="BF142"/>
  <c r="BF155"/>
  <c r="BF178"/>
  <c r="BF177"/>
  <c r="BF179"/>
  <c r="BF128"/>
  <c r="BF147"/>
  <c r="BF148"/>
  <c r="BF167"/>
  <c r="BF126"/>
  <c r="BF130"/>
  <c r="BF131"/>
  <c r="BF132"/>
  <c r="BF134"/>
  <c r="BF135"/>
  <c r="BF139"/>
  <c r="BF152"/>
  <c r="BF162"/>
  <c r="BF164"/>
  <c r="BF175"/>
  <c r="BF180"/>
  <c r="BF129"/>
  <c r="BF143"/>
  <c r="BF144"/>
  <c r="BF145"/>
  <c r="BF154"/>
  <c r="BF159"/>
  <c r="BF160"/>
  <c r="BF168"/>
  <c r="BF169"/>
  <c r="BF170"/>
  <c r="BF172"/>
  <c r="BF125"/>
  <c r="BF133"/>
  <c r="BF149"/>
  <c r="BF166"/>
  <c r="BF174"/>
  <c i="8" r="J98"/>
  <c i="9" r="J89"/>
  <c r="BF130"/>
  <c r="BF134"/>
  <c r="BF136"/>
  <c r="BF147"/>
  <c r="BF163"/>
  <c r="BF165"/>
  <c r="BF170"/>
  <c r="BF189"/>
  <c r="BF196"/>
  <c r="BF200"/>
  <c r="BF128"/>
  <c r="BF140"/>
  <c r="BF145"/>
  <c r="BF152"/>
  <c r="BF154"/>
  <c r="BF164"/>
  <c r="BF171"/>
  <c r="BF175"/>
  <c r="BF176"/>
  <c r="BF183"/>
  <c r="BF191"/>
  <c r="F92"/>
  <c r="BF139"/>
  <c r="BF144"/>
  <c r="BF148"/>
  <c r="BF169"/>
  <c r="BF187"/>
  <c i="8" r="J126"/>
  <c r="J99"/>
  <c i="9" r="E112"/>
  <c r="BF155"/>
  <c r="BF159"/>
  <c r="BF160"/>
  <c r="BF172"/>
  <c r="BF177"/>
  <c r="BF179"/>
  <c r="BF198"/>
  <c r="BF125"/>
  <c r="BF131"/>
  <c r="BF133"/>
  <c r="BF137"/>
  <c r="BF151"/>
  <c r="BF156"/>
  <c r="BF157"/>
  <c r="BF158"/>
  <c r="BF178"/>
  <c r="BF194"/>
  <c r="J92"/>
  <c r="BF127"/>
  <c r="BF146"/>
  <c r="BF150"/>
  <c r="BF167"/>
  <c r="BF173"/>
  <c r="BF190"/>
  <c r="BF195"/>
  <c r="BF126"/>
  <c r="BF135"/>
  <c r="BF141"/>
  <c r="BF149"/>
  <c r="BF161"/>
  <c r="BF162"/>
  <c r="BF166"/>
  <c r="BF168"/>
  <c r="BF174"/>
  <c r="BF182"/>
  <c r="BF184"/>
  <c r="BF185"/>
  <c r="BF188"/>
  <c r="BF192"/>
  <c r="BF193"/>
  <c r="BF129"/>
  <c r="BF132"/>
  <c r="BF142"/>
  <c r="BF180"/>
  <c r="BF181"/>
  <c r="BF186"/>
  <c r="BF197"/>
  <c i="8" r="E85"/>
  <c r="J121"/>
  <c r="BF128"/>
  <c r="BF138"/>
  <c r="BF148"/>
  <c r="BF156"/>
  <c r="BF186"/>
  <c r="BF187"/>
  <c r="BF199"/>
  <c r="F121"/>
  <c r="BF127"/>
  <c r="BF152"/>
  <c r="BF163"/>
  <c r="BF171"/>
  <c r="BF174"/>
  <c r="BF177"/>
  <c r="BF178"/>
  <c r="BF184"/>
  <c r="J119"/>
  <c r="BF135"/>
  <c r="BF141"/>
  <c r="BF143"/>
  <c r="BF144"/>
  <c r="BF151"/>
  <c r="BF153"/>
  <c r="BF164"/>
  <c r="BF168"/>
  <c r="BF180"/>
  <c r="BF181"/>
  <c r="BF188"/>
  <c r="BF193"/>
  <c r="F94"/>
  <c r="BF134"/>
  <c r="BF139"/>
  <c r="BF140"/>
  <c r="BF157"/>
  <c r="BF172"/>
  <c r="BF190"/>
  <c r="BF197"/>
  <c r="J94"/>
  <c r="BF136"/>
  <c r="BF137"/>
  <c r="BF142"/>
  <c r="BF149"/>
  <c r="BF150"/>
  <c r="BF154"/>
  <c r="BF158"/>
  <c r="BF198"/>
  <c i="7" r="BK125"/>
  <c r="J125"/>
  <c i="8" r="BF130"/>
  <c r="BF159"/>
  <c r="BF162"/>
  <c r="BF167"/>
  <c r="BF176"/>
  <c r="BF183"/>
  <c r="BF191"/>
  <c r="BF192"/>
  <c r="BF195"/>
  <c r="BF196"/>
  <c r="BF131"/>
  <c r="BF132"/>
  <c r="BF133"/>
  <c r="BF147"/>
  <c r="BF165"/>
  <c r="BF169"/>
  <c r="BF189"/>
  <c r="BF129"/>
  <c r="BF145"/>
  <c r="BF146"/>
  <c r="BF161"/>
  <c r="BF166"/>
  <c r="BF170"/>
  <c r="BF175"/>
  <c r="BF179"/>
  <c r="BF185"/>
  <c r="BF194"/>
  <c i="7" r="E85"/>
  <c r="J122"/>
  <c r="BF139"/>
  <c r="BF145"/>
  <c r="BF152"/>
  <c r="BF153"/>
  <c r="BF159"/>
  <c r="BF172"/>
  <c r="BF176"/>
  <c r="BF179"/>
  <c r="BF181"/>
  <c r="BF182"/>
  <c r="BF184"/>
  <c r="BF188"/>
  <c r="BF193"/>
  <c r="BF195"/>
  <c r="BF197"/>
  <c r="BF198"/>
  <c r="BF200"/>
  <c r="BF201"/>
  <c r="BF202"/>
  <c r="BF204"/>
  <c r="BF206"/>
  <c r="BF207"/>
  <c r="BF208"/>
  <c r="BF209"/>
  <c r="BF210"/>
  <c r="BF211"/>
  <c r="BF212"/>
  <c r="BF213"/>
  <c r="BF214"/>
  <c r="BF215"/>
  <c r="BF216"/>
  <c r="BF217"/>
  <c r="BF218"/>
  <c r="BF219"/>
  <c r="BF220"/>
  <c r="BF221"/>
  <c r="BF222"/>
  <c r="BF223"/>
  <c i="6" r="BK125"/>
  <c r="J125"/>
  <c r="J99"/>
  <c i="7" r="BF164"/>
  <c r="BF168"/>
  <c r="BF175"/>
  <c r="BF187"/>
  <c r="BF192"/>
  <c r="BF196"/>
  <c r="BF199"/>
  <c r="BF203"/>
  <c r="BF205"/>
  <c r="F94"/>
  <c r="J119"/>
  <c r="BF127"/>
  <c r="BF132"/>
  <c r="BF143"/>
  <c r="BF144"/>
  <c r="BF146"/>
  <c r="BF151"/>
  <c r="BF165"/>
  <c r="BF166"/>
  <c r="BF170"/>
  <c r="BF171"/>
  <c r="BF185"/>
  <c r="BF189"/>
  <c r="BF190"/>
  <c r="BF191"/>
  <c r="BF194"/>
  <c r="BF129"/>
  <c r="BF140"/>
  <c r="BF162"/>
  <c r="BF128"/>
  <c r="BF133"/>
  <c r="BF136"/>
  <c r="BF150"/>
  <c r="BF148"/>
  <c r="BF156"/>
  <c r="BF157"/>
  <c r="BF158"/>
  <c r="BF173"/>
  <c r="BF174"/>
  <c r="BF131"/>
  <c r="BF134"/>
  <c r="BF138"/>
  <c r="BF142"/>
  <c r="BF147"/>
  <c r="BF154"/>
  <c r="BF155"/>
  <c r="BF161"/>
  <c r="BF163"/>
  <c r="BF177"/>
  <c r="BF178"/>
  <c r="BF183"/>
  <c r="BF130"/>
  <c r="BF137"/>
  <c r="BF149"/>
  <c r="BF160"/>
  <c r="BF169"/>
  <c r="BF180"/>
  <c i="5" r="BK122"/>
  <c r="J122"/>
  <c i="6" r="F94"/>
  <c r="J121"/>
  <c r="BF127"/>
  <c r="BF134"/>
  <c r="BF140"/>
  <c r="BF142"/>
  <c i="5" r="J124"/>
  <c r="J100"/>
  <c i="6" r="E85"/>
  <c r="J91"/>
  <c r="BF129"/>
  <c r="BF133"/>
  <c r="BF128"/>
  <c r="BF132"/>
  <c r="BF136"/>
  <c r="BF138"/>
  <c i="1" r="BB100"/>
  <c i="6" r="BF130"/>
  <c r="BF131"/>
  <c r="BF135"/>
  <c r="BF141"/>
  <c i="1" r="BC100"/>
  <c i="5" r="J91"/>
  <c r="J94"/>
  <c r="BF128"/>
  <c r="BF129"/>
  <c r="BF131"/>
  <c r="BF132"/>
  <c r="BF125"/>
  <c r="BF126"/>
  <c i="4" r="BK131"/>
  <c r="J131"/>
  <c r="J99"/>
  <c i="5" r="E110"/>
  <c r="F119"/>
  <c r="BF130"/>
  <c r="BF127"/>
  <c i="4" r="F94"/>
  <c r="BF135"/>
  <c r="BF152"/>
  <c r="BF153"/>
  <c r="BF156"/>
  <c r="BF164"/>
  <c r="BF175"/>
  <c r="BF197"/>
  <c r="BF201"/>
  <c r="BF207"/>
  <c r="BF220"/>
  <c r="BF226"/>
  <c r="BF230"/>
  <c r="BF240"/>
  <c r="BF263"/>
  <c r="BF270"/>
  <c r="BF276"/>
  <c r="BF277"/>
  <c r="BF288"/>
  <c r="BF306"/>
  <c r="BF313"/>
  <c r="BF314"/>
  <c r="BF315"/>
  <c r="BF361"/>
  <c r="BF364"/>
  <c r="BF380"/>
  <c r="BF381"/>
  <c r="BF382"/>
  <c r="BF386"/>
  <c r="E85"/>
  <c r="J124"/>
  <c r="BF133"/>
  <c r="BF134"/>
  <c r="BF140"/>
  <c r="BF142"/>
  <c r="BF150"/>
  <c r="BF151"/>
  <c r="BF157"/>
  <c r="BF159"/>
  <c r="BF169"/>
  <c r="BF171"/>
  <c r="BF196"/>
  <c r="BF200"/>
  <c r="BF206"/>
  <c r="BF208"/>
  <c r="BF216"/>
  <c r="BF243"/>
  <c r="BF247"/>
  <c r="BF248"/>
  <c r="BF253"/>
  <c r="BF257"/>
  <c r="BF261"/>
  <c r="BF265"/>
  <c r="BF278"/>
  <c r="BF290"/>
  <c r="BF296"/>
  <c r="BF312"/>
  <c r="BF319"/>
  <c r="BF321"/>
  <c r="BF354"/>
  <c r="BF358"/>
  <c r="BF375"/>
  <c r="BF378"/>
  <c r="BF385"/>
  <c r="BF393"/>
  <c r="BF394"/>
  <c r="BF137"/>
  <c r="BF138"/>
  <c r="BF141"/>
  <c r="BF149"/>
  <c r="BF161"/>
  <c r="BF167"/>
  <c r="BF172"/>
  <c r="BF173"/>
  <c r="BF174"/>
  <c r="BF188"/>
  <c r="BF195"/>
  <c r="BF199"/>
  <c r="BF204"/>
  <c r="BF209"/>
  <c r="BF210"/>
  <c r="BF212"/>
  <c r="BF214"/>
  <c r="BF215"/>
  <c r="BF218"/>
  <c r="BF219"/>
  <c r="BF236"/>
  <c r="BF237"/>
  <c r="BF246"/>
  <c r="BF249"/>
  <c r="BF258"/>
  <c r="BF283"/>
  <c r="BF284"/>
  <c r="BF291"/>
  <c r="BF311"/>
  <c r="BF316"/>
  <c r="BF331"/>
  <c r="BF337"/>
  <c r="BF339"/>
  <c r="BF341"/>
  <c r="BF344"/>
  <c r="BF347"/>
  <c r="BF351"/>
  <c r="BF359"/>
  <c r="BF369"/>
  <c r="BF370"/>
  <c r="BF146"/>
  <c r="BF179"/>
  <c r="BF184"/>
  <c r="BF187"/>
  <c r="BF198"/>
  <c r="BF203"/>
  <c r="BF211"/>
  <c r="BF221"/>
  <c r="BF239"/>
  <c r="BF241"/>
  <c r="BF264"/>
  <c r="BF266"/>
  <c r="BF269"/>
  <c r="BF274"/>
  <c r="BF282"/>
  <c r="BF299"/>
  <c r="BF301"/>
  <c r="BF305"/>
  <c r="BF307"/>
  <c r="BF308"/>
  <c r="BF318"/>
  <c r="BF320"/>
  <c r="BF323"/>
  <c r="BF324"/>
  <c r="BF326"/>
  <c r="BF328"/>
  <c r="BF330"/>
  <c r="BF343"/>
  <c r="BF345"/>
  <c r="BF346"/>
  <c r="BF349"/>
  <c r="BF363"/>
  <c r="BF365"/>
  <c r="BF387"/>
  <c r="BF388"/>
  <c r="BF389"/>
  <c r="BF390"/>
  <c r="BF154"/>
  <c r="BF158"/>
  <c r="BF162"/>
  <c r="BF166"/>
  <c r="BF181"/>
  <c r="BF183"/>
  <c r="BF189"/>
  <c r="BF193"/>
  <c r="BF205"/>
  <c r="BF213"/>
  <c r="BF228"/>
  <c r="BF229"/>
  <c r="BF233"/>
  <c r="BF242"/>
  <c r="BF244"/>
  <c r="BF245"/>
  <c r="BF250"/>
  <c r="BF255"/>
  <c r="BF259"/>
  <c r="BF260"/>
  <c r="BF262"/>
  <c r="BF271"/>
  <c r="BF273"/>
  <c r="BF275"/>
  <c r="BF280"/>
  <c r="BF285"/>
  <c r="BF286"/>
  <c r="BF287"/>
  <c r="BF292"/>
  <c r="BF293"/>
  <c r="BF297"/>
  <c r="BF302"/>
  <c r="BF303"/>
  <c r="BF304"/>
  <c r="BF309"/>
  <c r="BF317"/>
  <c r="BF322"/>
  <c r="BF348"/>
  <c r="BF350"/>
  <c r="BF374"/>
  <c r="BF379"/>
  <c r="BF384"/>
  <c r="BF391"/>
  <c i="3" r="J130"/>
  <c r="J99"/>
  <c i="4" r="J94"/>
  <c r="BF143"/>
  <c r="BF177"/>
  <c r="BF178"/>
  <c r="BF180"/>
  <c r="BF191"/>
  <c r="BF223"/>
  <c r="BF227"/>
  <c r="BF234"/>
  <c r="BF252"/>
  <c r="BF272"/>
  <c r="BF281"/>
  <c r="BF294"/>
  <c r="BF298"/>
  <c r="BF332"/>
  <c r="BF338"/>
  <c r="BF342"/>
  <c r="BF357"/>
  <c r="BF367"/>
  <c r="BF371"/>
  <c r="BF372"/>
  <c r="BF373"/>
  <c r="BF383"/>
  <c r="BF136"/>
  <c r="BF139"/>
  <c r="BF144"/>
  <c r="BF145"/>
  <c r="BF168"/>
  <c r="BF170"/>
  <c r="BF194"/>
  <c r="BF202"/>
  <c r="BF222"/>
  <c r="BF225"/>
  <c r="BF231"/>
  <c r="BF256"/>
  <c r="BF268"/>
  <c r="BF279"/>
  <c r="BF289"/>
  <c r="BF295"/>
  <c r="BF300"/>
  <c r="BF327"/>
  <c r="BF329"/>
  <c r="BF336"/>
  <c r="BF352"/>
  <c r="BF366"/>
  <c r="BF368"/>
  <c r="BF377"/>
  <c r="BF392"/>
  <c r="BF395"/>
  <c r="BF396"/>
  <c r="BF160"/>
  <c r="BF163"/>
  <c r="BF165"/>
  <c r="BF176"/>
  <c r="BF182"/>
  <c r="BF185"/>
  <c r="BF186"/>
  <c r="BF190"/>
  <c r="BF192"/>
  <c r="BF217"/>
  <c r="BF224"/>
  <c r="BF232"/>
  <c r="BF235"/>
  <c r="BF238"/>
  <c r="BF251"/>
  <c r="BF267"/>
  <c r="BF310"/>
  <c r="BF333"/>
  <c r="BF334"/>
  <c r="BF335"/>
  <c r="BF353"/>
  <c r="BF356"/>
  <c r="BF362"/>
  <c r="BF376"/>
  <c i="3" r="F126"/>
  <c r="BF136"/>
  <c r="BF144"/>
  <c r="BF147"/>
  <c r="BF178"/>
  <c r="BF195"/>
  <c r="BF200"/>
  <c r="BF205"/>
  <c r="BF207"/>
  <c r="BF222"/>
  <c r="BF223"/>
  <c r="BF224"/>
  <c r="BF229"/>
  <c r="BF232"/>
  <c r="BF233"/>
  <c r="BF235"/>
  <c r="BF254"/>
  <c r="BF255"/>
  <c r="BF259"/>
  <c r="BF267"/>
  <c r="BF270"/>
  <c r="BF277"/>
  <c r="BF285"/>
  <c r="BF287"/>
  <c r="BF301"/>
  <c r="BF302"/>
  <c r="BF303"/>
  <c i="2" r="BK358"/>
  <c r="J358"/>
  <c r="J108"/>
  <c r="BK598"/>
  <c r="J598"/>
  <c r="J127"/>
  <c i="3" r="J91"/>
  <c r="BF134"/>
  <c r="BF135"/>
  <c r="BF162"/>
  <c r="BF163"/>
  <c r="BF166"/>
  <c r="BF168"/>
  <c r="BF173"/>
  <c r="BF176"/>
  <c r="BF180"/>
  <c r="BF184"/>
  <c r="BF190"/>
  <c r="BF201"/>
  <c r="BF202"/>
  <c r="BF208"/>
  <c r="BF216"/>
  <c r="BF244"/>
  <c r="BF251"/>
  <c r="BF252"/>
  <c r="BF260"/>
  <c r="BF262"/>
  <c r="BF278"/>
  <c r="BF148"/>
  <c r="BF154"/>
  <c r="BF179"/>
  <c r="BF183"/>
  <c r="BF194"/>
  <c r="BF237"/>
  <c r="BF243"/>
  <c r="BF245"/>
  <c r="BF248"/>
  <c r="BF258"/>
  <c r="BF265"/>
  <c r="BF271"/>
  <c r="BF279"/>
  <c r="BF280"/>
  <c r="BF131"/>
  <c r="BF146"/>
  <c r="BF155"/>
  <c r="BF160"/>
  <c r="BF164"/>
  <c r="BF165"/>
  <c r="BF170"/>
  <c r="BF175"/>
  <c r="BF197"/>
  <c r="BF199"/>
  <c r="BF209"/>
  <c r="BF218"/>
  <c r="BF219"/>
  <c r="BF225"/>
  <c r="BF230"/>
  <c r="BF236"/>
  <c r="BF238"/>
  <c r="BF240"/>
  <c r="BF242"/>
  <c r="BF273"/>
  <c r="BF286"/>
  <c r="BF292"/>
  <c r="BF293"/>
  <c r="E85"/>
  <c r="BF142"/>
  <c r="BF152"/>
  <c r="BF169"/>
  <c r="BF172"/>
  <c r="BF182"/>
  <c r="BF214"/>
  <c r="BF241"/>
  <c r="BF249"/>
  <c r="BF253"/>
  <c r="BF256"/>
  <c r="BF257"/>
  <c r="BF266"/>
  <c r="BF276"/>
  <c r="BF281"/>
  <c r="BF283"/>
  <c r="BF289"/>
  <c i="2" r="J153"/>
  <c r="J100"/>
  <c i="3" r="BF132"/>
  <c r="BF139"/>
  <c r="BF145"/>
  <c r="BF153"/>
  <c r="BF156"/>
  <c r="BF167"/>
  <c r="BF181"/>
  <c r="BF188"/>
  <c r="BF191"/>
  <c r="BF192"/>
  <c r="BF204"/>
  <c r="BF213"/>
  <c r="BF215"/>
  <c r="BF220"/>
  <c r="BF226"/>
  <c r="BF227"/>
  <c r="BF239"/>
  <c r="BF247"/>
  <c r="BF250"/>
  <c r="BF261"/>
  <c r="BF264"/>
  <c r="BF274"/>
  <c r="BF298"/>
  <c r="J126"/>
  <c r="BF149"/>
  <c r="BF150"/>
  <c r="BF157"/>
  <c r="BF158"/>
  <c r="BF174"/>
  <c r="BF177"/>
  <c r="BF193"/>
  <c r="BF196"/>
  <c r="BF203"/>
  <c r="BF221"/>
  <c r="BF246"/>
  <c r="BF268"/>
  <c r="BF269"/>
  <c r="BF272"/>
  <c r="BF275"/>
  <c r="BF288"/>
  <c r="BF291"/>
  <c r="BF294"/>
  <c r="BF295"/>
  <c r="BF296"/>
  <c r="BF297"/>
  <c r="BF299"/>
  <c r="BF133"/>
  <c r="BF137"/>
  <c r="BF138"/>
  <c r="BF140"/>
  <c r="BF151"/>
  <c r="BF171"/>
  <c r="BF186"/>
  <c r="BF187"/>
  <c r="BF189"/>
  <c r="BF198"/>
  <c r="BF206"/>
  <c r="BF210"/>
  <c r="BF211"/>
  <c r="BF212"/>
  <c r="BF217"/>
  <c r="BF231"/>
  <c r="BF234"/>
  <c r="BF263"/>
  <c r="BF282"/>
  <c r="BF284"/>
  <c i="2" r="J91"/>
  <c r="E139"/>
  <c r="BF158"/>
  <c r="BF163"/>
  <c r="BF167"/>
  <c r="BF181"/>
  <c r="BF183"/>
  <c r="BF196"/>
  <c r="BF235"/>
  <c r="BF236"/>
  <c r="BF248"/>
  <c r="BF249"/>
  <c r="BF251"/>
  <c r="BF259"/>
  <c r="BF260"/>
  <c r="BF291"/>
  <c r="BF304"/>
  <c r="BF308"/>
  <c r="BF344"/>
  <c r="BF354"/>
  <c r="BF357"/>
  <c r="BF366"/>
  <c r="BF367"/>
  <c r="BF372"/>
  <c r="BF383"/>
  <c r="BF402"/>
  <c r="BF419"/>
  <c r="BF420"/>
  <c r="BF425"/>
  <c r="BF426"/>
  <c r="BF442"/>
  <c r="BF451"/>
  <c r="BF454"/>
  <c r="BF456"/>
  <c r="BF459"/>
  <c r="BF477"/>
  <c r="BF478"/>
  <c r="BF484"/>
  <c r="BF490"/>
  <c r="BF492"/>
  <c r="BF506"/>
  <c r="BF507"/>
  <c r="BF522"/>
  <c r="BF523"/>
  <c r="BF530"/>
  <c r="BF539"/>
  <c r="BF554"/>
  <c r="BF557"/>
  <c r="BF563"/>
  <c r="BF564"/>
  <c r="BF567"/>
  <c r="BF570"/>
  <c r="BF586"/>
  <c r="BF589"/>
  <c r="BF590"/>
  <c r="BF591"/>
  <c r="BF592"/>
  <c r="BF593"/>
  <c r="BF594"/>
  <c r="BF595"/>
  <c r="BF597"/>
  <c r="BF600"/>
  <c r="BF602"/>
  <c r="BF165"/>
  <c r="BF168"/>
  <c r="BF176"/>
  <c r="BF179"/>
  <c r="BF194"/>
  <c r="BF204"/>
  <c r="BF206"/>
  <c r="BF209"/>
  <c r="BF217"/>
  <c r="BF218"/>
  <c r="BF247"/>
  <c r="BF256"/>
  <c r="BF258"/>
  <c r="BF265"/>
  <c r="BF267"/>
  <c r="BF269"/>
  <c r="BF270"/>
  <c r="BF289"/>
  <c r="BF294"/>
  <c r="BF299"/>
  <c r="BF300"/>
  <c r="BF316"/>
  <c r="BF339"/>
  <c r="BF345"/>
  <c r="BF346"/>
  <c r="BF374"/>
  <c r="BF379"/>
  <c r="BF386"/>
  <c r="BF391"/>
  <c r="BF416"/>
  <c r="BF422"/>
  <c r="BF430"/>
  <c r="BF437"/>
  <c r="BF440"/>
  <c r="BF443"/>
  <c r="BF457"/>
  <c r="BF466"/>
  <c r="BF496"/>
  <c r="BF513"/>
  <c r="BF520"/>
  <c r="BF528"/>
  <c r="BF549"/>
  <c r="BF580"/>
  <c r="J94"/>
  <c r="BF177"/>
  <c r="BF191"/>
  <c r="BF193"/>
  <c r="BF203"/>
  <c r="BF208"/>
  <c r="BF211"/>
  <c r="BF215"/>
  <c r="BF220"/>
  <c r="BF229"/>
  <c r="BF233"/>
  <c r="BF240"/>
  <c r="BF245"/>
  <c r="BF246"/>
  <c r="BF250"/>
  <c r="BF253"/>
  <c r="BF278"/>
  <c r="BF279"/>
  <c r="BF281"/>
  <c r="BF286"/>
  <c r="BF309"/>
  <c r="BF315"/>
  <c r="BF322"/>
  <c r="BF323"/>
  <c r="BF324"/>
  <c r="BF327"/>
  <c r="BF337"/>
  <c r="BF343"/>
  <c r="BF353"/>
  <c r="BF361"/>
  <c r="BF368"/>
  <c r="BF373"/>
  <c r="BF380"/>
  <c r="BF384"/>
  <c r="BF418"/>
  <c r="BF421"/>
  <c r="BF424"/>
  <c r="BF444"/>
  <c r="BF445"/>
  <c r="BF460"/>
  <c r="BF471"/>
  <c r="BF479"/>
  <c r="BF483"/>
  <c r="BF491"/>
  <c r="BF493"/>
  <c r="BF516"/>
  <c r="BF529"/>
  <c r="BF538"/>
  <c r="BF544"/>
  <c r="BF553"/>
  <c r="BF582"/>
  <c r="BF584"/>
  <c r="BF585"/>
  <c r="BF164"/>
  <c r="BF171"/>
  <c r="BF172"/>
  <c r="BF174"/>
  <c r="BF192"/>
  <c r="BF198"/>
  <c r="BF223"/>
  <c r="BF228"/>
  <c r="BF231"/>
  <c r="BF234"/>
  <c r="BF241"/>
  <c r="BF261"/>
  <c r="BF262"/>
  <c r="BF263"/>
  <c r="BF272"/>
  <c r="BF273"/>
  <c r="BF276"/>
  <c r="BF277"/>
  <c r="BF282"/>
  <c r="BF288"/>
  <c r="BF295"/>
  <c r="BF307"/>
  <c r="BF319"/>
  <c r="BF328"/>
  <c r="BF330"/>
  <c r="BF342"/>
  <c r="BF347"/>
  <c r="BF352"/>
  <c r="BF363"/>
  <c r="BF369"/>
  <c r="BF371"/>
  <c r="BF381"/>
  <c r="BF382"/>
  <c r="BF388"/>
  <c r="BF397"/>
  <c r="BF405"/>
  <c r="BF406"/>
  <c r="BF413"/>
  <c r="BF441"/>
  <c r="BF447"/>
  <c r="BF448"/>
  <c r="BF453"/>
  <c r="BF464"/>
  <c r="BF469"/>
  <c r="BF485"/>
  <c r="BF488"/>
  <c r="BF494"/>
  <c r="BF498"/>
  <c r="BF500"/>
  <c r="BF510"/>
  <c r="BF525"/>
  <c r="BF527"/>
  <c r="BF531"/>
  <c r="BF535"/>
  <c r="BF542"/>
  <c r="BF558"/>
  <c r="BF571"/>
  <c r="BF579"/>
  <c r="BF583"/>
  <c r="BF161"/>
  <c r="BF166"/>
  <c r="BF169"/>
  <c r="BF178"/>
  <c r="BF182"/>
  <c r="BF185"/>
  <c r="BF186"/>
  <c r="BF187"/>
  <c r="BF188"/>
  <c r="BF189"/>
  <c r="BF201"/>
  <c r="BF212"/>
  <c r="BF214"/>
  <c r="BF222"/>
  <c r="BF232"/>
  <c r="BF274"/>
  <c r="BF283"/>
  <c r="BF290"/>
  <c r="BF292"/>
  <c r="BF298"/>
  <c r="BF301"/>
  <c r="BF303"/>
  <c r="BF312"/>
  <c r="BF326"/>
  <c r="BF329"/>
  <c r="BF331"/>
  <c r="BF332"/>
  <c r="BF334"/>
  <c r="BF341"/>
  <c r="BF350"/>
  <c r="BF365"/>
  <c r="BF387"/>
  <c r="BF389"/>
  <c r="BF404"/>
  <c r="BF407"/>
  <c r="BF410"/>
  <c r="BF414"/>
  <c r="BF429"/>
  <c r="BF432"/>
  <c r="BF482"/>
  <c r="BF495"/>
  <c r="BF499"/>
  <c r="BF502"/>
  <c r="BF504"/>
  <c r="BF511"/>
  <c r="BF512"/>
  <c r="BF514"/>
  <c r="BF533"/>
  <c r="BF537"/>
  <c r="BF540"/>
  <c r="BF550"/>
  <c r="BF556"/>
  <c r="BF566"/>
  <c r="BF569"/>
  <c r="BF572"/>
  <c r="BF578"/>
  <c r="BF588"/>
  <c r="F94"/>
  <c r="BF173"/>
  <c r="BF207"/>
  <c r="BF210"/>
  <c r="BF219"/>
  <c r="BF238"/>
  <c r="BF242"/>
  <c r="BF244"/>
  <c r="BF280"/>
  <c r="BF305"/>
  <c r="BF306"/>
  <c r="BF318"/>
  <c r="BF321"/>
  <c r="BF333"/>
  <c r="BF338"/>
  <c r="BF348"/>
  <c r="BF360"/>
  <c r="BF370"/>
  <c r="BF390"/>
  <c r="BF392"/>
  <c r="BF396"/>
  <c r="BF400"/>
  <c r="BF403"/>
  <c r="BF417"/>
  <c r="BF423"/>
  <c r="BF439"/>
  <c r="BF450"/>
  <c r="BF461"/>
  <c r="BF467"/>
  <c r="BF470"/>
  <c r="BF487"/>
  <c r="BF489"/>
  <c r="BF534"/>
  <c r="BF545"/>
  <c r="BF551"/>
  <c r="BF562"/>
  <c r="BF568"/>
  <c r="BF573"/>
  <c r="BF576"/>
  <c r="BF155"/>
  <c r="BF162"/>
  <c r="BF184"/>
  <c r="BF190"/>
  <c r="BF195"/>
  <c r="BF200"/>
  <c r="BF202"/>
  <c r="BF205"/>
  <c r="BF213"/>
  <c r="BF216"/>
  <c r="BF239"/>
  <c r="BF268"/>
  <c r="BF271"/>
  <c r="BF275"/>
  <c r="BF284"/>
  <c r="BF297"/>
  <c r="BF302"/>
  <c r="BF310"/>
  <c r="BF314"/>
  <c r="BF317"/>
  <c r="BF320"/>
  <c r="BF335"/>
  <c r="BF336"/>
  <c r="BF355"/>
  <c r="BF364"/>
  <c r="BF375"/>
  <c r="BF376"/>
  <c r="BF394"/>
  <c r="BF398"/>
  <c r="BF408"/>
  <c r="BF412"/>
  <c r="BF415"/>
  <c r="BF427"/>
  <c r="BF455"/>
  <c r="BF458"/>
  <c r="BF463"/>
  <c r="BF468"/>
  <c r="BF473"/>
  <c r="BF474"/>
  <c r="BF476"/>
  <c r="BF480"/>
  <c r="BF501"/>
  <c r="BF505"/>
  <c r="BF508"/>
  <c r="BF515"/>
  <c r="BF519"/>
  <c r="BF521"/>
  <c r="BF524"/>
  <c r="BF526"/>
  <c r="BF532"/>
  <c r="BF541"/>
  <c r="BF546"/>
  <c r="BF547"/>
  <c r="BF552"/>
  <c r="BF560"/>
  <c r="BF574"/>
  <c r="BF154"/>
  <c r="BF156"/>
  <c r="BF157"/>
  <c r="BF159"/>
  <c r="BF160"/>
  <c r="BF170"/>
  <c r="BF175"/>
  <c r="BF199"/>
  <c r="BF221"/>
  <c r="BF224"/>
  <c r="BF225"/>
  <c r="BF226"/>
  <c r="BF227"/>
  <c r="BF237"/>
  <c r="BF243"/>
  <c r="BF254"/>
  <c r="BF257"/>
  <c r="BF264"/>
  <c r="BF266"/>
  <c r="BF285"/>
  <c r="BF287"/>
  <c r="BF296"/>
  <c r="BF311"/>
  <c r="BF313"/>
  <c r="BF325"/>
  <c r="BF340"/>
  <c r="BF349"/>
  <c r="BF351"/>
  <c r="BF362"/>
  <c r="BF378"/>
  <c r="BF385"/>
  <c r="BF393"/>
  <c r="BF395"/>
  <c r="BF399"/>
  <c r="BF401"/>
  <c r="BF409"/>
  <c r="BF428"/>
  <c r="BF431"/>
  <c r="BF433"/>
  <c r="BF435"/>
  <c r="BF449"/>
  <c r="BF462"/>
  <c r="BF472"/>
  <c r="BF475"/>
  <c r="BF486"/>
  <c r="BF497"/>
  <c r="BF503"/>
  <c r="BF509"/>
  <c r="BF518"/>
  <c r="BF536"/>
  <c r="BF543"/>
  <c r="BF559"/>
  <c r="BF561"/>
  <c r="BF577"/>
  <c r="F37"/>
  <c i="1" r="BB96"/>
  <c i="4" r="F38"/>
  <c i="1" r="BC98"/>
  <c i="9" r="J33"/>
  <c i="1" r="AV103"/>
  <c i="10" r="F35"/>
  <c i="1" r="BB104"/>
  <c i="11" r="F35"/>
  <c i="1" r="BB105"/>
  <c i="12" r="F37"/>
  <c i="1" r="BD106"/>
  <c i="8" r="J32"/>
  <c i="2" r="F35"/>
  <c i="1" r="AZ96"/>
  <c i="5" r="J35"/>
  <c i="1" r="AV99"/>
  <c i="5" r="F39"/>
  <c i="1" r="BD99"/>
  <c i="5" r="F38"/>
  <c i="1" r="BC99"/>
  <c i="5" r="F37"/>
  <c i="1" r="BB99"/>
  <c i="6" r="F35"/>
  <c i="1" r="AZ100"/>
  <c i="6" r="F39"/>
  <c i="1" r="BD100"/>
  <c i="7" r="J35"/>
  <c i="1" r="AV101"/>
  <c i="7" r="F37"/>
  <c i="1" r="BB101"/>
  <c i="8" r="F37"/>
  <c i="1" r="BB102"/>
  <c i="9" r="F35"/>
  <c i="1" r="BB103"/>
  <c i="10" r="F36"/>
  <c i="1" r="BC104"/>
  <c i="12" r="F35"/>
  <c i="1" r="BB106"/>
  <c i="13" r="F36"/>
  <c i="1" r="BC107"/>
  <c i="2" r="F38"/>
  <c i="1" r="BC96"/>
  <c i="4" r="F39"/>
  <c i="1" r="BD98"/>
  <c i="7" r="F39"/>
  <c i="1" r="BD101"/>
  <c i="9" r="F33"/>
  <c i="1" r="AZ103"/>
  <c i="10" r="F37"/>
  <c i="1" r="BD104"/>
  <c i="10" r="J30"/>
  <c i="12" r="J33"/>
  <c i="1" r="AV106"/>
  <c i="13" r="F35"/>
  <c i="1" r="BB107"/>
  <c i="3" r="F35"/>
  <c i="1" r="AZ97"/>
  <c i="3" r="F38"/>
  <c i="1" r="BC97"/>
  <c i="4" r="F35"/>
  <c i="1" r="AZ98"/>
  <c i="7" r="J32"/>
  <c i="8" r="J35"/>
  <c i="1" r="AV102"/>
  <c i="9" r="F37"/>
  <c i="1" r="BD103"/>
  <c i="11" r="F33"/>
  <c i="1" r="AZ105"/>
  <c i="12" r="F33"/>
  <c i="1" r="AZ106"/>
  <c i="13" r="F37"/>
  <c i="1" r="BD107"/>
  <c r="AS94"/>
  <c i="3" r="J35"/>
  <c i="1" r="AV97"/>
  <c i="3" r="F37"/>
  <c i="1" r="BB97"/>
  <c i="3" r="F39"/>
  <c i="1" r="BD97"/>
  <c i="5" r="F35"/>
  <c i="1" r="AZ99"/>
  <c i="6" r="J35"/>
  <c i="1" r="AV100"/>
  <c i="5" r="J32"/>
  <c i="7" r="F35"/>
  <c i="1" r="AZ101"/>
  <c i="7" r="F38"/>
  <c i="1" r="BC101"/>
  <c i="8" r="F38"/>
  <c i="1" r="BC102"/>
  <c i="10" r="F33"/>
  <c i="1" r="AZ104"/>
  <c i="11" r="F36"/>
  <c i="1" r="BC105"/>
  <c i="12" r="F36"/>
  <c i="1" r="BC106"/>
  <c i="2" r="F39"/>
  <c i="1" r="BD96"/>
  <c i="4" r="F37"/>
  <c i="1" r="BB98"/>
  <c i="8" r="F39"/>
  <c i="1" r="BD102"/>
  <c i="10" r="J33"/>
  <c i="1" r="AV104"/>
  <c i="11" r="F37"/>
  <c i="1" r="BD105"/>
  <c i="13" r="J33"/>
  <c i="1" r="AV107"/>
  <c i="2" r="J35"/>
  <c i="1" r="AV96"/>
  <c i="4" r="J35"/>
  <c i="1" r="AV98"/>
  <c i="8" r="F35"/>
  <c i="1" r="AZ102"/>
  <c i="9" r="F36"/>
  <c i="1" r="BC103"/>
  <c i="11" r="J33"/>
  <c i="1" r="AV105"/>
  <c i="13" r="F33"/>
  <c i="1" r="AZ107"/>
  <c i="13" l="1" r="R126"/>
  <c r="R125"/>
  <c i="11" r="R121"/>
  <c i="12" r="BK122"/>
  <c r="J122"/>
  <c r="J96"/>
  <c i="7" r="P125"/>
  <c i="1" r="AU101"/>
  <c i="2" r="P358"/>
  <c r="P152"/>
  <c r="P151"/>
  <c i="1" r="AU96"/>
  <c i="3" r="R129"/>
  <c i="2" r="T152"/>
  <c i="6" r="R125"/>
  <c r="R124"/>
  <c i="10" r="R123"/>
  <c r="T123"/>
  <c i="6" r="T125"/>
  <c r="T124"/>
  <c i="7" r="R125"/>
  <c i="2" r="R152"/>
  <c i="4" r="R131"/>
  <c r="R130"/>
  <c i="9" r="BK123"/>
  <c r="J123"/>
  <c r="J97"/>
  <c i="2" r="T358"/>
  <c i="9" r="T123"/>
  <c r="T122"/>
  <c i="12" r="P122"/>
  <c i="1" r="AU106"/>
  <c i="12" r="R122"/>
  <c i="9" r="P123"/>
  <c r="P122"/>
  <c i="1" r="AU103"/>
  <c i="13" r="T126"/>
  <c r="T125"/>
  <c i="7" r="T125"/>
  <c i="3" r="T129"/>
  <c i="6" r="P125"/>
  <c r="P124"/>
  <c i="1" r="AU100"/>
  <c i="3" r="BK129"/>
  <c r="J129"/>
  <c i="13" r="P126"/>
  <c r="P125"/>
  <c i="1" r="AU107"/>
  <c i="10" r="P123"/>
  <c i="1" r="AU104"/>
  <c i="2" r="R358"/>
  <c i="8" r="T125"/>
  <c i="4" r="T131"/>
  <c r="T130"/>
  <c i="2" r="BK152"/>
  <c r="J152"/>
  <c r="J99"/>
  <c i="8" r="R125"/>
  <c i="1" r="AG102"/>
  <c i="13" r="BK126"/>
  <c r="J126"/>
  <c r="J97"/>
  <c i="11" r="BK121"/>
  <c r="J121"/>
  <c r="J96"/>
  <c i="1" r="AG104"/>
  <c i="10" r="J96"/>
  <c i="1" r="AG101"/>
  <c i="7" r="J98"/>
  <c i="6" r="BK124"/>
  <c r="J124"/>
  <c r="J98"/>
  <c i="1" r="AG99"/>
  <c i="5" r="J98"/>
  <c i="4" r="BK130"/>
  <c r="J130"/>
  <c r="J98"/>
  <c i="2" r="BK151"/>
  <c r="J151"/>
  <c r="J98"/>
  <c r="J36"/>
  <c i="1" r="AW96"/>
  <c r="AT96"/>
  <c i="5" r="J36"/>
  <c i="1" r="AW99"/>
  <c r="AT99"/>
  <c r="AN99"/>
  <c i="5" r="F36"/>
  <c i="1" r="BA99"/>
  <c i="6" r="J36"/>
  <c i="1" r="AW100"/>
  <c r="AT100"/>
  <c i="6" r="F36"/>
  <c i="1" r="BA100"/>
  <c i="7" r="J36"/>
  <c i="1" r="AW101"/>
  <c r="AT101"/>
  <c r="AN101"/>
  <c i="8" r="J36"/>
  <c i="1" r="AW102"/>
  <c r="AT102"/>
  <c r="AN102"/>
  <c i="10" r="J34"/>
  <c i="1" r="AW104"/>
  <c r="AT104"/>
  <c r="AN104"/>
  <c i="12" r="J34"/>
  <c i="1" r="AW106"/>
  <c r="AT106"/>
  <c i="4" r="F36"/>
  <c i="1" r="BA98"/>
  <c r="BC95"/>
  <c i="11" r="J34"/>
  <c i="1" r="AW105"/>
  <c r="AT105"/>
  <c i="12" r="F34"/>
  <c i="1" r="BA106"/>
  <c i="2" r="F36"/>
  <c i="1" r="BA96"/>
  <c i="3" r="J32"/>
  <c i="1" r="AG97"/>
  <c i="3" r="F36"/>
  <c i="1" r="BA97"/>
  <c i="7" r="F36"/>
  <c i="1" r="BA101"/>
  <c r="AZ95"/>
  <c r="BB95"/>
  <c r="BD95"/>
  <c i="9" r="J34"/>
  <c i="1" r="AW103"/>
  <c r="AT103"/>
  <c i="3" r="J36"/>
  <c i="1" r="AW97"/>
  <c r="AT97"/>
  <c r="AN97"/>
  <c i="8" r="F36"/>
  <c i="1" r="BA102"/>
  <c i="10" r="F34"/>
  <c i="1" r="BA104"/>
  <c i="11" r="F34"/>
  <c i="1" r="BA105"/>
  <c i="13" r="J34"/>
  <c i="1" r="AW107"/>
  <c r="AT107"/>
  <c i="4" r="J36"/>
  <c i="1" r="AW98"/>
  <c r="AT98"/>
  <c i="9" r="F34"/>
  <c i="1" r="BA103"/>
  <c i="13" r="F34"/>
  <c i="1" r="BA107"/>
  <c i="2" l="1" r="R151"/>
  <c r="T151"/>
  <c i="9" r="BK122"/>
  <c r="J122"/>
  <c r="J96"/>
  <c i="3" r="J98"/>
  <c i="13" r="BK125"/>
  <c r="J125"/>
  <c r="J96"/>
  <c i="10" r="J39"/>
  <c i="8" r="J41"/>
  <c i="7" r="J41"/>
  <c i="5" r="J41"/>
  <c i="3" r="J41"/>
  <c i="1" r="AU95"/>
  <c r="AU94"/>
  <c r="AZ94"/>
  <c r="AV94"/>
  <c r="AK29"/>
  <c i="12" r="J30"/>
  <c i="1" r="AG106"/>
  <c i="6" r="J32"/>
  <c i="1" r="AG100"/>
  <c r="AN100"/>
  <c r="AX95"/>
  <c r="BD94"/>
  <c r="W33"/>
  <c i="11" r="J30"/>
  <c i="1" r="AG105"/>
  <c r="AV95"/>
  <c r="BC94"/>
  <c r="AY94"/>
  <c i="4" r="J32"/>
  <c i="1" r="AG98"/>
  <c r="AN98"/>
  <c r="AY95"/>
  <c r="BB94"/>
  <c r="W31"/>
  <c i="2" r="J32"/>
  <c i="1" r="AG96"/>
  <c r="BA95"/>
  <c i="11" l="1" r="J39"/>
  <c i="12" r="J39"/>
  <c i="6" r="J41"/>
  <c i="4" r="J41"/>
  <c i="2" r="J41"/>
  <c i="1" r="AN96"/>
  <c r="AN106"/>
  <c r="AN105"/>
  <c r="W29"/>
  <c r="W32"/>
  <c r="AX94"/>
  <c r="BA94"/>
  <c r="AW94"/>
  <c r="AK30"/>
  <c r="AW95"/>
  <c r="AT95"/>
  <c i="13" r="J30"/>
  <c i="1" r="AG107"/>
  <c i="9" r="J30"/>
  <c i="1" r="AG103"/>
  <c r="AN103"/>
  <c r="AG95"/>
  <c i="13" l="1" r="J39"/>
  <c i="9" r="J39"/>
  <c i="1" r="AN95"/>
  <c r="AN107"/>
  <c r="AT94"/>
  <c r="AG94"/>
  <c r="AK26"/>
  <c r="AK35"/>
  <c r="W30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<sst xmlns="http://schemas.openxmlformats.org/spreadsheetml/2006/main">
  <si>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</si>
  <si>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</si>
  <si>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</si>
  <si>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</si>
  <si>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</si>
  <si>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{b9d8a2c3-c87a-4f8a-a074-e5ce2a91ff89}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</si>
  <si>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</si>
  <si>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</si>
  <si>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</si>
  <si>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</si>
  <si>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</si>
  <si>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</si>
  <si>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</si>
  <si>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012200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</si>
  <si>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</si>
  <si>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</si>
  <si>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Prístavba základnej školy Suchá nad Parnou</t>
  </si>
  <si>
    <t>JKSO:</t>
  </si>
  <si>
    <t>KS:</t>
  </si>
  <si>
    <t>Miesto:</t>
  </si>
  <si>
    <t xml:space="preserve"> </t>
  </si>
  <si>
    <t>Dátum:</t>
  </si>
  <si>
    <t>9. 2. 2022</t>
  </si>
  <si>
    <t>Objednávateľ:</t>
  </si>
  <si>
    <t>IČO:</t>
  </si>
  <si>
    <t>Obec Suchá nad Parnou</t>
  </si>
  <si>
    <t>IČ DPH:</t>
  </si>
  <si>
    <t>Zhotoviteľ:</t>
  </si>
  <si>
    <t>Vyplň údaj</t>
  </si>
  <si>
    <t>Projektant:</t>
  </si>
  <si>
    <t xml:space="preserve">Ing.arch.  Martin Holeš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</si>
  <si>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</si>
  <si>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</si>
  <si>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</si>
  <si>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</si>
  <si>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</si>
  <si>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</si>
  <si>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</si>
  <si>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</si>
  <si>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</si>
  <si>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</si>
  <si>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</si>
  <si>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</si>
  <si>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</si>
  <si>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</si>
  <si>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</si>
  <si>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</si>
  <si>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</si>
  <si>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</si>
  <si>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</si>
  <si>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</si>
  <si>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</si>
  <si>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</si>
  <si>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</si>
  <si>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</si>
  <si>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</si>
  <si>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</si>
  <si>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</si>
  <si>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</si>
  <si>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</si>
  <si>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</si>
  <si>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</si>
  <si>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</si>
  <si>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</si>
  <si>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</si>
  <si>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</si>
  <si>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</si>
  <si>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</si>
  <si>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</si>
  <si>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</si>
  <si>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</si>
  <si>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</si>
  <si>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</si>
  <si>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</si>
  <si>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</si>
  <si>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</si>
  <si>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</si>
  <si>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</si>
  <si>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SO 01</t>
  </si>
  <si>
    <t>Prístavba školy a rekonštrukcia kuchyne s jedálňou a zázemím</t>
  </si>
  <si>
    <t>STA</t>
  </si>
  <si>
    <t>1</t>
  </si>
  <si>
    <t>{7d39b22e-439b-4b0a-826d-4b98deaef234}</t>
  </si>
  <si>
    <t>/</t>
  </si>
  <si>
    <t>01</t>
  </si>
  <si>
    <t>Stavebná časť a statika</t>
  </si>
  <si>
    <t>Časť</t>
  </si>
  <si>
    <t>2</t>
  </si>
  <si>
    <t>{54d64c18-de99-47f3-bcd2-bdb9fcc20605}</t>
  </si>
  <si>
    <t>02</t>
  </si>
  <si>
    <t>Zdravotechnické inštalácie</t>
  </si>
  <si>
    <t>{cc3031f0-cd54-4802-856d-b9b83c5dc943}</t>
  </si>
  <si>
    <t>03</t>
  </si>
  <si>
    <t>Elektroinštalácia</t>
  </si>
  <si>
    <t>{db566976-9bd5-4612-87a1-7f5a131ed9bc}</t>
  </si>
  <si>
    <t>04</t>
  </si>
  <si>
    <t>Rekuperácia učební</t>
  </si>
  <si>
    <t>{0eef3756-a88a-41b4-9979-5a87decca81d}</t>
  </si>
  <si>
    <t>06</t>
  </si>
  <si>
    <t>Plynoinštalácia</t>
  </si>
  <si>
    <t>{abb9e7f7-a0a2-459c-9ca1-9899c3e5975e}</t>
  </si>
  <si>
    <t>07</t>
  </si>
  <si>
    <t>Vykurovanie</t>
  </si>
  <si>
    <t>{693b60cd-9917-477d-b48b-71dde8e11ad1}</t>
  </si>
  <si>
    <t>09</t>
  </si>
  <si>
    <t>Hlasová signalizácia požiaru</t>
  </si>
  <si>
    <t>{7fb80055-8066-4934-8d86-0e77ead215f3}</t>
  </si>
  <si>
    <t>SO 02</t>
  </si>
  <si>
    <t>Parkovisko a spevnené plochy</t>
  </si>
  <si>
    <t>{3d1b116b-be13-4265-8f15-17317ad4eadc}</t>
  </si>
  <si>
    <t>SO 03</t>
  </si>
  <si>
    <t>Prekládka vnútroareálového rozvodu plynu</t>
  </si>
  <si>
    <t>{5a6fef50-c4a2-4c7a-a39c-cd7498c7e858}</t>
  </si>
  <si>
    <t>SO 04</t>
  </si>
  <si>
    <t>Areálový odvod dažďových vôd</t>
  </si>
  <si>
    <t>{8f805435-ccce-4f4a-9676-138d14fc2a25}</t>
  </si>
  <si>
    <t>SO 05</t>
  </si>
  <si>
    <t>Splašková kanalizácia</t>
  </si>
  <si>
    <t>{442e0174-af36-4abd-9330-e6b031a175f1}</t>
  </si>
  <si>
    <t>SO 06</t>
  </si>
  <si>
    <t>Areálové osvetlenie</t>
  </si>
  <si>
    <t>{1f9ff736-19ce-4583-a132-3290a236a0f4}</t>
  </si>
  <si>
    <t>KRYCÍ LIST ROZPOČTU</t>
  </si>
  <si>
    <t>Objekt:</t>
  </si>
  <si>
    <t>SO 01 - Prístavba školy a rekonštrukcia kuchyne s jedálňou a zázemím</t>
  </si>
  <si>
    <t>Časť:</t>
  </si>
  <si>
    <t>01 - Stavebná časť a statika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</si>
  <si>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</si>
  <si>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</si>
  <si>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</si>
  <si>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</si>
  <si>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</si>
  <si>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</si>
  <si>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</si>
  <si>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</si>
  <si>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</si>
  <si>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</si>
  <si>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</si>
  <si>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</si>
  <si>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</si>
  <si>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</si>
  <si>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</si>
  <si>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</si>
  <si>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</si>
  <si>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</si>
  <si>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721 - Zdravotechnika - vnútorná kanalizácia</t>
  </si>
  <si>
    <t xml:space="preserve">    722 - Zdravotechnika - vnútorný vodovod</t>
  </si>
  <si>
    <t xml:space="preserve">    725 - Zdravotechnika - zariaďovacie predmety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</si>
  <si>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</si>
  <si>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</si>
  <si>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</si>
  <si>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</si>
  <si>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</si>
  <si>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769 - Montáže vzduchotechnických zariadení</t>
  </si>
  <si>
    <t xml:space="preserve">    771 - Podlahy z dlaždíc</t>
  </si>
  <si>
    <t xml:space="preserve">    776 - Podlahy povlakové</t>
  </si>
  <si>
    <t xml:space="preserve">    781 - Obklady</t>
  </si>
  <si>
    <t xml:space="preserve">    783 - Nátery</t>
  </si>
  <si>
    <t xml:space="preserve">    784 - Dokončovacie práce - maľby</t>
  </si>
  <si>
    <t xml:space="preserve">    791 - Zariadenia veľkokuchýň</t>
  </si>
  <si>
    <t>M - Práce a dodávky M</t>
  </si>
  <si>
    <t xml:space="preserve">    21-M - Elektromontáže</t>
  </si>
  <si>
    <t>OST - Ostatné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</si>
  <si>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</si>
  <si>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</si>
  <si>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</si>
  <si>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</si>
  <si>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</si>
  <si>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</si>
  <si>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</si>
  <si>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</si>
  <si>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</si>
  <si>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</si>
  <si>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</si>
  <si>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</si>
  <si>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</si>
  <si>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</si>
  <si>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</si>
  <si>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</si>
  <si>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</si>
  <si>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113206111</t>
  </si>
  <si>
    <t xml:space="preserve">Vytrhanie obrúb betónových, s vybúraním lôžka, z krajníkov alebo obrubníkov stojatých,  -0,14500t</t>
  </si>
  <si>
    <t>m</t>
  </si>
  <si>
    <t>4</t>
  </si>
  <si>
    <t>-451977850</t>
  </si>
  <si>
    <t>121101111</t>
  </si>
  <si>
    <t>Odstránenie ornice s vodor. premiestn. na hromady, so zložením na vzdialenosť do 100 m a do 100m3</t>
  </si>
  <si>
    <t>m3</t>
  </si>
  <si>
    <t>-1009566144</t>
  </si>
  <si>
    <t>3</t>
  </si>
  <si>
    <t>122101101</t>
  </si>
  <si>
    <t>Odkopávka a prekopávka nezapažená v horninách 1-2 do 100 m3</t>
  </si>
  <si>
    <t>1360186368</t>
  </si>
  <si>
    <t>130201001</t>
  </si>
  <si>
    <t>Výkop jamy a ryhy v obmedzenom priestore horn. tr.3 ručne</t>
  </si>
  <si>
    <t>1007830274</t>
  </si>
  <si>
    <t>5</t>
  </si>
  <si>
    <t>131201102</t>
  </si>
  <si>
    <t>Výkop nezapaženej jamy v hornine 3, nad 100 do 1000 m3</t>
  </si>
  <si>
    <t>2113789019</t>
  </si>
  <si>
    <t>6</t>
  </si>
  <si>
    <t>131201109</t>
  </si>
  <si>
    <t>Hĺbenie nezapažených jám a zárezov. Príplatok za lepivosť horniny 3</t>
  </si>
  <si>
    <t>-387781403</t>
  </si>
  <si>
    <t>7</t>
  </si>
  <si>
    <t>131211101</t>
  </si>
  <si>
    <t xml:space="preserve">Hĺbenie jám v  hornine tr.3 súdržných - ručným náradím</t>
  </si>
  <si>
    <t>-1873033920</t>
  </si>
  <si>
    <t>8</t>
  </si>
  <si>
    <t>131211119</t>
  </si>
  <si>
    <t>Príplatok za lepivosť pri hĺbení jám ručným náradím v hornine tr. 3</t>
  </si>
  <si>
    <t>-1134410071</t>
  </si>
  <si>
    <t>9</t>
  </si>
  <si>
    <t>132201101</t>
  </si>
  <si>
    <t>Výkop ryhy do šírky 600 mm v horn.3 do 100 m3</t>
  </si>
  <si>
    <t>-360833959</t>
  </si>
  <si>
    <t>10</t>
  </si>
  <si>
    <t>132201109</t>
  </si>
  <si>
    <t>Príplatok k cene za lepivosť pri hĺbení rýh šírky do 600 mm zapažených i nezapažených s urovnaním dna v hornine 3</t>
  </si>
  <si>
    <t>94531382</t>
  </si>
  <si>
    <t>11</t>
  </si>
  <si>
    <t>151101101</t>
  </si>
  <si>
    <t>Paženie a rozopretie stien rýh pre podzemné vedenie, príložné do 2 m</t>
  </si>
  <si>
    <t>m2</t>
  </si>
  <si>
    <t>1832811221</t>
  </si>
  <si>
    <t>12</t>
  </si>
  <si>
    <t>151101111</t>
  </si>
  <si>
    <t>Odstránenie paženia rýh pre podzemné vedenie, príložné hĺbky do 2 m</t>
  </si>
  <si>
    <t>1649796743</t>
  </si>
  <si>
    <t>13</t>
  </si>
  <si>
    <t>162201102</t>
  </si>
  <si>
    <t>Vodorovné premiestnenie výkopku z horniny 1-4 nad 20-50m</t>
  </si>
  <si>
    <t>-1992422198</t>
  </si>
  <si>
    <t>14</t>
  </si>
  <si>
    <t>162501102</t>
  </si>
  <si>
    <t>Vodorovné premiestnenie výkopku po spevnenej ceste z horniny tr.1-4, do 100 m3 na vzdialenosť do 3000 m</t>
  </si>
  <si>
    <t>2033065918</t>
  </si>
  <si>
    <t>15</t>
  </si>
  <si>
    <t>162501105</t>
  </si>
  <si>
    <t>Vodorovné premiestnenie výkopku po spevnenej ceste z horniny tr.1-4, do 100 m3, príplatok k cene za každých ďalšich a začatých 1000 m</t>
  </si>
  <si>
    <t>-180469814</t>
  </si>
  <si>
    <t>16</t>
  </si>
  <si>
    <t>167101100</t>
  </si>
  <si>
    <t>Nakladanie výkopku tr.1-4 ručne</t>
  </si>
  <si>
    <t>-1004544060</t>
  </si>
  <si>
    <t>17</t>
  </si>
  <si>
    <t>167101101</t>
  </si>
  <si>
    <t>Nakladanie neuľahnutého výkopku z hornín tr.1-4 do 100 m3</t>
  </si>
  <si>
    <t>1453230786</t>
  </si>
  <si>
    <t>18</t>
  </si>
  <si>
    <t>171101101</t>
  </si>
  <si>
    <t>Uloženie sypaniny do násypu súdržnej horniny s mierou zhutnenia podľa Proctor-Standard na 95 %</t>
  </si>
  <si>
    <t>-184899024</t>
  </si>
  <si>
    <t>19</t>
  </si>
  <si>
    <t>171201101</t>
  </si>
  <si>
    <t>Uloženie sypaniny do násypov s rozprestretím sypaniny vo vrstvách a s hrubým urovnaním nezhutnených</t>
  </si>
  <si>
    <t>-2019456484</t>
  </si>
  <si>
    <t>171201202</t>
  </si>
  <si>
    <t>Uloženie sypaniny na skládky nad 100 do 1000 m3</t>
  </si>
  <si>
    <t>-98778371</t>
  </si>
  <si>
    <t>21</t>
  </si>
  <si>
    <t>171209002</t>
  </si>
  <si>
    <t>Poplatok za skladovanie - zemina a kamenivo (17 05) ostatné</t>
  </si>
  <si>
    <t>t</t>
  </si>
  <si>
    <t>-496657335</t>
  </si>
  <si>
    <t>22</t>
  </si>
  <si>
    <t>174101102</t>
  </si>
  <si>
    <t>Zásyp sypaninou v uzavretých priestoroch s urovnaním povrchu zásypu</t>
  </si>
  <si>
    <t>-954772135</t>
  </si>
  <si>
    <t>23</t>
  </si>
  <si>
    <t>M</t>
  </si>
  <si>
    <t>583310001600</t>
  </si>
  <si>
    <t>Kamenivo ťažené hrubé frakcia 16-32 mm,</t>
  </si>
  <si>
    <t>-1493841512</t>
  </si>
  <si>
    <t>24</t>
  </si>
  <si>
    <t>174201101</t>
  </si>
  <si>
    <t>Zásyp sypaninou bez zhutnenia jám, šachiet, rýh, zárezov alebo okolo objektov do 100 m3</t>
  </si>
  <si>
    <t>-1417822869</t>
  </si>
  <si>
    <t>25</t>
  </si>
  <si>
    <t>583410000401</t>
  </si>
  <si>
    <t>Melafír frakcia 22/32</t>
  </si>
  <si>
    <t>935004787</t>
  </si>
  <si>
    <t>26</t>
  </si>
  <si>
    <t>181101102</t>
  </si>
  <si>
    <t>Úprava pláne v zárezoch v hornine 1-4 so zhutnením</t>
  </si>
  <si>
    <t>-146282406</t>
  </si>
  <si>
    <t>Zakladanie</t>
  </si>
  <si>
    <t>27</t>
  </si>
  <si>
    <t>215901101</t>
  </si>
  <si>
    <t>Zhutnenie podložia z rastlej horniny 1 až 4 pod násypy, z hornina súdržných do 92 % PS a nesúdržných</t>
  </si>
  <si>
    <t>-988807939</t>
  </si>
  <si>
    <t>28</t>
  </si>
  <si>
    <t>271533001r</t>
  </si>
  <si>
    <t xml:space="preserve">Násyp pod základové  konštrukcie so zhutnením zo štrkodrvy</t>
  </si>
  <si>
    <t>-1084894674</t>
  </si>
  <si>
    <t>29</t>
  </si>
  <si>
    <t>271563020r</t>
  </si>
  <si>
    <t xml:space="preserve">Násyp pod základové  konštrukcie so zhutnením z kameniva drveného 4-8 mm</t>
  </si>
  <si>
    <t>769148278</t>
  </si>
  <si>
    <t>30</t>
  </si>
  <si>
    <t>273321311</t>
  </si>
  <si>
    <t>Betón základových dosiek, železový (bez výstuže), tr. C 16/20</t>
  </si>
  <si>
    <t>-1967772360</t>
  </si>
  <si>
    <t>31</t>
  </si>
  <si>
    <t>273351215</t>
  </si>
  <si>
    <t>Debnenie stien základových dosiek, zhotovenie-dielce</t>
  </si>
  <si>
    <t>125307566</t>
  </si>
  <si>
    <t>32</t>
  </si>
  <si>
    <t>273351216</t>
  </si>
  <si>
    <t>Debnenie stien základových dosiek, odstránenie-dielce</t>
  </si>
  <si>
    <t>-806255724</t>
  </si>
  <si>
    <t>33</t>
  </si>
  <si>
    <t>273362021</t>
  </si>
  <si>
    <t>Výstuž základových dosiek zo zvár. sietí KARI</t>
  </si>
  <si>
    <t>-327448105</t>
  </si>
  <si>
    <t>34</t>
  </si>
  <si>
    <t>274271300</t>
  </si>
  <si>
    <t>Murivo základových pásov (m3) PREMAC 50x15x25 s betónovou výplňou C 16/20 hr. 150 mm</t>
  </si>
  <si>
    <t>-643772153</t>
  </si>
  <si>
    <t>35</t>
  </si>
  <si>
    <t>274271303</t>
  </si>
  <si>
    <t>Murivo základových pásov (m3) PREMAC 50x30x25 s betónovou výplňou C 16/20 hr. 300 mm</t>
  </si>
  <si>
    <t>485762598</t>
  </si>
  <si>
    <t>36</t>
  </si>
  <si>
    <t>274313611</t>
  </si>
  <si>
    <t>Betón základových pásov, prostý tr. C 16/20</t>
  </si>
  <si>
    <t>-2014657033</t>
  </si>
  <si>
    <t>37</t>
  </si>
  <si>
    <t>274321311</t>
  </si>
  <si>
    <t>Betón základových pásov, železový (bez výstuže), tr. C 16/20</t>
  </si>
  <si>
    <t>-1155285281</t>
  </si>
  <si>
    <t>38</t>
  </si>
  <si>
    <t>274351215</t>
  </si>
  <si>
    <t>Debnenie stien základových pásov, zhotovenie-dielce</t>
  </si>
  <si>
    <t>709481894</t>
  </si>
  <si>
    <t>39</t>
  </si>
  <si>
    <t>274351216</t>
  </si>
  <si>
    <t>Debnenie stien základových pásov, odstránenie-dielce</t>
  </si>
  <si>
    <t>828066813</t>
  </si>
  <si>
    <t>40</t>
  </si>
  <si>
    <t>274361821</t>
  </si>
  <si>
    <t>Výstuž základových pásov z ocele 10505</t>
  </si>
  <si>
    <t>170809904</t>
  </si>
  <si>
    <t>41</t>
  </si>
  <si>
    <t>274361825</t>
  </si>
  <si>
    <t>Výstuž pre murivo základových pásov PREMAC s betónovou výplňou z ocele 10505</t>
  </si>
  <si>
    <t>1978850336</t>
  </si>
  <si>
    <t>42</t>
  </si>
  <si>
    <t>275313611</t>
  </si>
  <si>
    <t>Betón základových pätiek, prostý tr. C 16/20</t>
  </si>
  <si>
    <t>-1039318402</t>
  </si>
  <si>
    <t>Zvislé a kompletné konštrukcie</t>
  </si>
  <si>
    <t>43</t>
  </si>
  <si>
    <t>310239211</t>
  </si>
  <si>
    <t>Zamurovanie otvoru s plochou nad 1 do 4 m2 v murive nadzákladného tehlami na maltu vápennocementovú</t>
  </si>
  <si>
    <t>1945751893</t>
  </si>
  <si>
    <t>44</t>
  </si>
  <si>
    <t>311234213</t>
  </si>
  <si>
    <t>Murivo nosné (m3) z tehál pálených HELUZ 30 FAMILY P 10 brúsených na pero a drážku, na lepidlo (300x247x249)</t>
  </si>
  <si>
    <t>-1337696840</t>
  </si>
  <si>
    <t>45</t>
  </si>
  <si>
    <t>311234214</t>
  </si>
  <si>
    <t>Murivo nosné (m3) z tehál pálených HELUZ 25 FAMILY P 10 brúsených na pero a drážku, na lepidlo (250x247x249)</t>
  </si>
  <si>
    <t>-1457394905</t>
  </si>
  <si>
    <t>46</t>
  </si>
  <si>
    <t>311273224</t>
  </si>
  <si>
    <t>Murivo nosné (m2) z tvárnic YTONG Lambda YQ hr. 450 mm P2-300 PDK, na MVC a maltu YTONG (450x249x499)</t>
  </si>
  <si>
    <t>2080944543</t>
  </si>
  <si>
    <t>47</t>
  </si>
  <si>
    <t>317161203</t>
  </si>
  <si>
    <t>Preklad nosný keramický vysoký HELUZ, šírky 70 mm, výšky 238 mm, dĺžky 1500 mm</t>
  </si>
  <si>
    <t>ks</t>
  </si>
  <si>
    <t>1693309377</t>
  </si>
  <si>
    <t>48</t>
  </si>
  <si>
    <t>317161204</t>
  </si>
  <si>
    <t>Preklad nosný keramický vysoký HELUZ, šírky 70 mm, výšky 238 mm, dĺžky 1750 mm</t>
  </si>
  <si>
    <t>1795129525</t>
  </si>
  <si>
    <t>49</t>
  </si>
  <si>
    <t>317161205</t>
  </si>
  <si>
    <t>Preklad nosný keramický vysoký HELUZ, šírky 70 mm, výšky 238 mm, dĺžky 2000 mm</t>
  </si>
  <si>
    <t>531798560</t>
  </si>
  <si>
    <t>50</t>
  </si>
  <si>
    <t>317161251</t>
  </si>
  <si>
    <t>Preklad keramický plochý HELUZ, šírky 115 mm, výšky 71 mm, dĺžky 1000 mm</t>
  </si>
  <si>
    <t>-1023933004</t>
  </si>
  <si>
    <t>51</t>
  </si>
  <si>
    <t>317161252</t>
  </si>
  <si>
    <t>Preklad keramický plochý HELUZ, šírky 115 mm, výšky 71 mm, dĺžky 1250 mm</t>
  </si>
  <si>
    <t>1524637552</t>
  </si>
  <si>
    <t>52</t>
  </si>
  <si>
    <t>317161272</t>
  </si>
  <si>
    <t>Preklad keramický plochý HELUZ, šírky 145 mm, výšky 71 mm, dĺžky 1250 mm</t>
  </si>
  <si>
    <t>-1378986090</t>
  </si>
  <si>
    <t>53</t>
  </si>
  <si>
    <t>317161276</t>
  </si>
  <si>
    <t>Preklad keramický plochý HELUZ, šírky 145 mm, výšky 71 mm, dĺžky 2250 mm</t>
  </si>
  <si>
    <t>558081006</t>
  </si>
  <si>
    <t>54</t>
  </si>
  <si>
    <t>317321411</t>
  </si>
  <si>
    <t>Betón prekladov železový (bez výstuže) tr. C 25/30</t>
  </si>
  <si>
    <t>1001087999</t>
  </si>
  <si>
    <t>55</t>
  </si>
  <si>
    <t>317351107</t>
  </si>
  <si>
    <t xml:space="preserve">Debnenie prekladu  vrátane podpornej konštrukcie výšky do 4 m zhotovenie</t>
  </si>
  <si>
    <t>-1564891476</t>
  </si>
  <si>
    <t>56</t>
  </si>
  <si>
    <t>317351108</t>
  </si>
  <si>
    <t xml:space="preserve">Debnenie prekladu  vrátane podpornej konštrukcie výšky do 4 m odstránenie</t>
  </si>
  <si>
    <t>-802058675</t>
  </si>
  <si>
    <t>57</t>
  </si>
  <si>
    <t>317361821</t>
  </si>
  <si>
    <t>Výstuž prekladov z ocele 10505</t>
  </si>
  <si>
    <t>-487132022</t>
  </si>
  <si>
    <t>58</t>
  </si>
  <si>
    <t>317944311</t>
  </si>
  <si>
    <t>Valcované nosníky dodatočne osadzované do pripravených otvorov bez zamurovania hláv do č.12</t>
  </si>
  <si>
    <t>-1987442147</t>
  </si>
  <si>
    <t>59</t>
  </si>
  <si>
    <t>319201311</t>
  </si>
  <si>
    <t>Vyrovnanie nerovného povrchu bez odsekania tehál hr.do 30 mm</t>
  </si>
  <si>
    <t>-1108369606</t>
  </si>
  <si>
    <t>60</t>
  </si>
  <si>
    <t>331321410</t>
  </si>
  <si>
    <t>Betón stĺpov a pilierov hranatých, ťahadiel, rámových stojok, vzpier, železový (bez výstuže) tr. C 25/30</t>
  </si>
  <si>
    <t>1038239184</t>
  </si>
  <si>
    <t>61</t>
  </si>
  <si>
    <t>331352002</t>
  </si>
  <si>
    <t>Denný prenájom rámového žeriavového systému Doka Framax Xlife pre debnenie štvorhranných stĺpov, pre v. debniaceho panela 3150 mm</t>
  </si>
  <si>
    <t>-1531592243</t>
  </si>
  <si>
    <t>62</t>
  </si>
  <si>
    <t>331352032</t>
  </si>
  <si>
    <t>Montáž rámového debnenia Doka Framax Xlife pre štvorhranné stĺpy, pre výšku debniaceho panela 3150 mm</t>
  </si>
  <si>
    <t>-2003446989</t>
  </si>
  <si>
    <t>63</t>
  </si>
  <si>
    <t>331352052</t>
  </si>
  <si>
    <t>Demontáž rámového debnenia Doka Framax Xlife pre štvorhranné stĺpy, pre výšku debniaceho panela 3150 mm</t>
  </si>
  <si>
    <t>618278259</t>
  </si>
  <si>
    <t>64</t>
  </si>
  <si>
    <t>332361821</t>
  </si>
  <si>
    <t>Výstuž stĺpov, pilierov, stojok oblých z bet. ocele 10505</t>
  </si>
  <si>
    <t>-1557337167</t>
  </si>
  <si>
    <t>65</t>
  </si>
  <si>
    <t>340291122</t>
  </si>
  <si>
    <t>Dodatočné ukotvenie priečok, murív k tehelným konštrukciam kotvami hr. priečky nad 100 mm</t>
  </si>
  <si>
    <t>1259410122</t>
  </si>
  <si>
    <t>66</t>
  </si>
  <si>
    <t>342242031r</t>
  </si>
  <si>
    <t>Priečky z tehál pálených POROTHERM 10 Profi , na maltu POROTHERM Profi (115x500x249)</t>
  </si>
  <si>
    <t>1069327761</t>
  </si>
  <si>
    <t>67</t>
  </si>
  <si>
    <t>342243103</t>
  </si>
  <si>
    <t>Priečky z tehál pálených HELUZ 11,5 P 10 na pero a drážku, na maltu MVC 2,5 (115x497x238)</t>
  </si>
  <si>
    <t>-1584268488</t>
  </si>
  <si>
    <t>68</t>
  </si>
  <si>
    <t>342243104</t>
  </si>
  <si>
    <t>Priečky z tehál pálených HELUZ 14 P 10 na pero a drážku, na maltu MVC 2,5 (140x497x238)</t>
  </si>
  <si>
    <t>-667754845</t>
  </si>
  <si>
    <t>69</t>
  </si>
  <si>
    <t>342243233</t>
  </si>
  <si>
    <t>Akustické priečky z tehál pálených HELUZ AKU Z 17,5 P 20 brúsených, na lepidlo (175x375x249)</t>
  </si>
  <si>
    <t>1912818251</t>
  </si>
  <si>
    <t>70</t>
  </si>
  <si>
    <t>345321515</t>
  </si>
  <si>
    <t>Betón múrikov parapetných, atikových, schodiskových, zábradelných, železový (bez výstuže) tr. C 25/30</t>
  </si>
  <si>
    <t>1066150854</t>
  </si>
  <si>
    <t>71</t>
  </si>
  <si>
    <t>345351201</t>
  </si>
  <si>
    <t>Denný prenájom rámového ručného systému Doka Frami Xlife na debnenie múrikov parapetných, atikových a zábradlia, pre výšku debniaceho panela 600 mm</t>
  </si>
  <si>
    <t>2109816545</t>
  </si>
  <si>
    <t>72</t>
  </si>
  <si>
    <t>345351221</t>
  </si>
  <si>
    <t>Montáž rámového debnenia Doka Frami Xlife pre múriky parapetné, atikové a zábradlia</t>
  </si>
  <si>
    <t>-115382477</t>
  </si>
  <si>
    <t>73</t>
  </si>
  <si>
    <t>345351231</t>
  </si>
  <si>
    <t>Demontáž rámového debnenia Doka Frami Xlife pre múriky parapetné, atikové a zábradlia</t>
  </si>
  <si>
    <t>-255151281</t>
  </si>
  <si>
    <t>74</t>
  </si>
  <si>
    <t>349231821</t>
  </si>
  <si>
    <t>Primurovka ostenia s ozubom z tehál vo vybúraných otvoroch nad 150 do 300 mm</t>
  </si>
  <si>
    <t>-1442831881</t>
  </si>
  <si>
    <t>Vodorovné konštrukcie</t>
  </si>
  <si>
    <t>75</t>
  </si>
  <si>
    <t>411142036</t>
  </si>
  <si>
    <t>Strop YTONG Klasik z nosníkov typu "A" a vložiek Ytong Klasik 200, P4-500, dĺžky 3600 mm, s podstĺpkovaním a dobetónovaním medzi vložkami</t>
  </si>
  <si>
    <t>185184568</t>
  </si>
  <si>
    <t>76</t>
  </si>
  <si>
    <t>411321414</t>
  </si>
  <si>
    <t xml:space="preserve">Betón stropov doskových a trámových,  železový tr. C 25/30</t>
  </si>
  <si>
    <t>2113747138</t>
  </si>
  <si>
    <t>77</t>
  </si>
  <si>
    <t>411354402</t>
  </si>
  <si>
    <t>Denný prenájom dodatočného podoprenia stropov systémom DOKA pre svetlú výšku miestnosti do 3500 mm a zaťaženia do 6,25 kN/m2</t>
  </si>
  <si>
    <t>1725073035</t>
  </si>
  <si>
    <t>78</t>
  </si>
  <si>
    <t>411354452</t>
  </si>
  <si>
    <t>Montáž dodatočného podoprenia stropov systémom DOKA pre zaťaženia do 6,25 kN/m2</t>
  </si>
  <si>
    <t>-1989234511</t>
  </si>
  <si>
    <t>79</t>
  </si>
  <si>
    <t>411354462</t>
  </si>
  <si>
    <t>Demontáž dodatočného podoprenia stropov systémom DOKA pre zaťaženia do 6,25 kN/m2</t>
  </si>
  <si>
    <t>1168342804</t>
  </si>
  <si>
    <t>80</t>
  </si>
  <si>
    <t>411355002</t>
  </si>
  <si>
    <t>Denný prenájom ručného systému Dokaflex 1-2-4 na debnenie jednoduchých stropov hr. do 250 mm, svetlej v. miestnosti do 3000 mm</t>
  </si>
  <si>
    <t>406655036</t>
  </si>
  <si>
    <t>81</t>
  </si>
  <si>
    <t>411355061</t>
  </si>
  <si>
    <t>Montáž debnenia stropov Dokaflex 1-2-4 pre jednoduché stropy vrátane podpernej konštrukcie a dorezov pre hr. stropu do 250 mm</t>
  </si>
  <si>
    <t>-1309153333</t>
  </si>
  <si>
    <t>82</t>
  </si>
  <si>
    <t>411355071</t>
  </si>
  <si>
    <t>Demontáž debnenia stropov Dokaflex 1-2-4 pre jednoduché stropy vrátane podpernej konštrukcie a dorezov pre hr. stropu do 250 mm</t>
  </si>
  <si>
    <t>134654376</t>
  </si>
  <si>
    <t>83</t>
  </si>
  <si>
    <t>411361821</t>
  </si>
  <si>
    <t>Výstuž stropov doskových, trámových, vložkových,konzolových alebo balkónových, 10505</t>
  </si>
  <si>
    <t>1182413561</t>
  </si>
  <si>
    <t>84</t>
  </si>
  <si>
    <t>411362021</t>
  </si>
  <si>
    <t>Výstuž stropov doskových, trámových, vložkových,konzolových alebo balkónových, zo zváraných sietí KARI</t>
  </si>
  <si>
    <t>-1223715447</t>
  </si>
  <si>
    <t>85</t>
  </si>
  <si>
    <t>411362022r</t>
  </si>
  <si>
    <t xml:space="preserve">Výstuž  z dištančných pásov AVI</t>
  </si>
  <si>
    <t>-1648323210</t>
  </si>
  <si>
    <t>86</t>
  </si>
  <si>
    <t>411362500r</t>
  </si>
  <si>
    <t>Šmykový trn OR16- dl.500 mm</t>
  </si>
  <si>
    <t>1630786163</t>
  </si>
  <si>
    <t>87</t>
  </si>
  <si>
    <t>413232221</t>
  </si>
  <si>
    <t>Zamurovanie zhlavia akýmikoľvek pálenými tehlami valcovaných nosníkov, výšky nad 150 do 300 mm</t>
  </si>
  <si>
    <t>92000279</t>
  </si>
  <si>
    <t>88</t>
  </si>
  <si>
    <t>417321515</t>
  </si>
  <si>
    <t>Betón stužujúcich pásov a vencov železový tr. C 25/30</t>
  </si>
  <si>
    <t>-1498930629</t>
  </si>
  <si>
    <t>89</t>
  </si>
  <si>
    <t>417351115</t>
  </si>
  <si>
    <t>Debnenie bočníc stužujúcich pásov a vencov vrátane vzpier zhotovenie</t>
  </si>
  <si>
    <t>-1392606552</t>
  </si>
  <si>
    <t>90</t>
  </si>
  <si>
    <t>417351116</t>
  </si>
  <si>
    <t>Debnenie bočníc stužujúcich pásov a vencov vrátane vzpier odstránenie</t>
  </si>
  <si>
    <t>690240016</t>
  </si>
  <si>
    <t>91</t>
  </si>
  <si>
    <t>417361821</t>
  </si>
  <si>
    <t>Výstuž stužujúcich pásov a vencov z betonárskej ocele 10505</t>
  </si>
  <si>
    <t>-510291235</t>
  </si>
  <si>
    <t>92</t>
  </si>
  <si>
    <t>417391151</t>
  </si>
  <si>
    <t>Montáž obkladu betónových konštrukcií vykonaný súčasne s betónovaním extrudovaným polystyrénom</t>
  </si>
  <si>
    <t>27459412</t>
  </si>
  <si>
    <t>93</t>
  </si>
  <si>
    <t>283750000700r</t>
  </si>
  <si>
    <t xml:space="preserve">Doska XPS  hr. 50 mm,</t>
  </si>
  <si>
    <t>-1089609410</t>
  </si>
  <si>
    <t>94</t>
  </si>
  <si>
    <t>423355301r</t>
  </si>
  <si>
    <t xml:space="preserve">Strop  z filigranového panelu hr. 50 mm</t>
  </si>
  <si>
    <t>-1618700213</t>
  </si>
  <si>
    <t>95</t>
  </si>
  <si>
    <t>423355302r</t>
  </si>
  <si>
    <t xml:space="preserve">Strop  z filigranového panelu hr. 65 mm</t>
  </si>
  <si>
    <t>-353787161</t>
  </si>
  <si>
    <t>Komunikácie</t>
  </si>
  <si>
    <t>96</t>
  </si>
  <si>
    <t>596811310</t>
  </si>
  <si>
    <t>Kladenie betónovej dlažby s vyplnením škár do lôžka z kameniva, veľ. do 0,09 m2 plochy do 50 m2</t>
  </si>
  <si>
    <t>-130956871</t>
  </si>
  <si>
    <t>97</t>
  </si>
  <si>
    <t>592460005801r</t>
  </si>
  <si>
    <t xml:space="preserve">Dlažba betónová  </t>
  </si>
  <si>
    <t>1926104555</t>
  </si>
  <si>
    <t xml:space="preserve"> Úpravy povrchov, podlahy, osadenie</t>
  </si>
  <si>
    <t>98</t>
  </si>
  <si>
    <t>610991111r</t>
  </si>
  <si>
    <t>Zakrývanie výplní vonkajších okenných otvorov, predmetov a konštrukcií</t>
  </si>
  <si>
    <t>1089043743</t>
  </si>
  <si>
    <t>99</t>
  </si>
  <si>
    <t>611460151</t>
  </si>
  <si>
    <t>Príprava vnútorného podkladu stropov cementovým prednástrekom, hr. 3 mm</t>
  </si>
  <si>
    <t>1716122325</t>
  </si>
  <si>
    <t>100</t>
  </si>
  <si>
    <t>611460243</t>
  </si>
  <si>
    <t>Vnútorná omietka stropov vápennocementová jadrová (hrubá), hr. 20 mm</t>
  </si>
  <si>
    <t>-672213139</t>
  </si>
  <si>
    <t>101</t>
  </si>
  <si>
    <t>611460251</t>
  </si>
  <si>
    <t>Vnútorná omietka stropov vápennocementová štuková (jemná), hr. 3 mm</t>
  </si>
  <si>
    <t>-681591864</t>
  </si>
  <si>
    <t>102</t>
  </si>
  <si>
    <t>612403399r1</t>
  </si>
  <si>
    <t>Hrubá výplň rýh na stenách a stropoch akoukoľvek maltou, akejkoľvek šírky ryhy</t>
  </si>
  <si>
    <t>-1736070350</t>
  </si>
  <si>
    <t>103</t>
  </si>
  <si>
    <t>612409991</t>
  </si>
  <si>
    <t>Začistenie omietok (s dodaním hmoty) okolo okien, dverí,podláh, obkladov atď.</t>
  </si>
  <si>
    <t>-865072834</t>
  </si>
  <si>
    <t>104</t>
  </si>
  <si>
    <t>612425931r1</t>
  </si>
  <si>
    <t>Omietka vápennocementová vnútorného ostenia okenného alebo dverného štuková do hr.450 mm</t>
  </si>
  <si>
    <t>235524421</t>
  </si>
  <si>
    <t>105</t>
  </si>
  <si>
    <t>612451320</t>
  </si>
  <si>
    <t>Oprava vnútorných cementových omietok stien v množstve opravovanej plochy nad 10 do 30 % hladkých</t>
  </si>
  <si>
    <t>-371455076</t>
  </si>
  <si>
    <t>106</t>
  </si>
  <si>
    <t>612460151</t>
  </si>
  <si>
    <t>Príprava vnútorného podkladu stien cementovým prednástrekom, hr. 3 mm</t>
  </si>
  <si>
    <t>-1340497510</t>
  </si>
  <si>
    <t>107</t>
  </si>
  <si>
    <t>612460243</t>
  </si>
  <si>
    <t>Vnútorná omietka stien vápennocementová jadrová (hrubá), hr. 20 mm</t>
  </si>
  <si>
    <t>-1379015577</t>
  </si>
  <si>
    <t>108</t>
  </si>
  <si>
    <t>612460251</t>
  </si>
  <si>
    <t>Vnútorná omietka stien vápennocementová štuková (jemná), hr. 3 mm</t>
  </si>
  <si>
    <t>707098778</t>
  </si>
  <si>
    <t>109</t>
  </si>
  <si>
    <t>622462491</t>
  </si>
  <si>
    <t xml:space="preserve">Príprava vonkajšieho podkladu stien, penetrácia </t>
  </si>
  <si>
    <t>-1176779750</t>
  </si>
  <si>
    <t>110</t>
  </si>
  <si>
    <t>622462492</t>
  </si>
  <si>
    <t xml:space="preserve">Príprava vonkajšieho podkladu stien, základový penetračný náter </t>
  </si>
  <si>
    <t>2017911350</t>
  </si>
  <si>
    <t>111</t>
  </si>
  <si>
    <t>622462572</t>
  </si>
  <si>
    <t>Vonkajšia omietka stien tenkovrstvová , silikónová, hr.2,0 mm</t>
  </si>
  <si>
    <t>-785455543</t>
  </si>
  <si>
    <t>112</t>
  </si>
  <si>
    <t>622465700r</t>
  </si>
  <si>
    <t xml:space="preserve">Adhézny mostík </t>
  </si>
  <si>
    <t>-1596152480</t>
  </si>
  <si>
    <t>113</t>
  </si>
  <si>
    <t>622481119</t>
  </si>
  <si>
    <t>Potiahnutie vonkajších stien sklotextílnou mriežkou s celoplošným prilepením</t>
  </si>
  <si>
    <t>940619391</t>
  </si>
  <si>
    <t>114</t>
  </si>
  <si>
    <t>622491400r</t>
  </si>
  <si>
    <t xml:space="preserve">Fasádny náter silikónový  dvojnásobný</t>
  </si>
  <si>
    <t>1485825011</t>
  </si>
  <si>
    <t>115</t>
  </si>
  <si>
    <t>625250152r1</t>
  </si>
  <si>
    <t xml:space="preserve">Doteplenie konštrukcie  XPS  lepený celoplošne asfaltovou stierkou</t>
  </si>
  <si>
    <t>1264327761</t>
  </si>
  <si>
    <t>116</t>
  </si>
  <si>
    <t>283750001000</t>
  </si>
  <si>
    <t xml:space="preserve">Doska XPS  hr. 100 mm</t>
  </si>
  <si>
    <t>-635473206</t>
  </si>
  <si>
    <t>117</t>
  </si>
  <si>
    <t>283750001002</t>
  </si>
  <si>
    <t xml:space="preserve">Doska XPS  hr. 150 mm</t>
  </si>
  <si>
    <t>-216042496</t>
  </si>
  <si>
    <t>118</t>
  </si>
  <si>
    <t>283750001003</t>
  </si>
  <si>
    <t xml:space="preserve">Doska XPS  hr. 200 mm</t>
  </si>
  <si>
    <t>340767860</t>
  </si>
  <si>
    <t>119</t>
  </si>
  <si>
    <t>625250156r</t>
  </si>
  <si>
    <t>Doteplenie konštrukcie hr. 100 mm, systém XPS , lepený rámovo s prikotvením</t>
  </si>
  <si>
    <t>-430427412</t>
  </si>
  <si>
    <t>120</t>
  </si>
  <si>
    <t>625259402</t>
  </si>
  <si>
    <t>Kontaktný zatepľovací systém z minerálnej vlny hr. 50 mm, skrutkovacie kotvy</t>
  </si>
  <si>
    <t>1305472838</t>
  </si>
  <si>
    <t>121</t>
  </si>
  <si>
    <t>625259406</t>
  </si>
  <si>
    <t>Kontaktný zatepľovací systém z minerálnej vlny hr. 100 mm, skrutkovacie kotvy</t>
  </si>
  <si>
    <t>894247071</t>
  </si>
  <si>
    <t>122</t>
  </si>
  <si>
    <t>625259412</t>
  </si>
  <si>
    <t>Kontaktný zatepľovací systém z minerálnej vlny hr. 200 mm, skrutkovacie kotvy</t>
  </si>
  <si>
    <t>738990847</t>
  </si>
  <si>
    <t>123</t>
  </si>
  <si>
    <t>625259462</t>
  </si>
  <si>
    <t>Kontaktný zatepľovací systém ostenia z minerálnej vlny hr. 30 mm</t>
  </si>
  <si>
    <t>-694791232</t>
  </si>
  <si>
    <t>124</t>
  </si>
  <si>
    <t>631100201r</t>
  </si>
  <si>
    <t xml:space="preserve">Dilatácia  nášľapných vrstiev podlahy lištou dilatačnou napr. schluter Dilex KS hliník</t>
  </si>
  <si>
    <t>-1486647925</t>
  </si>
  <si>
    <t>125</t>
  </si>
  <si>
    <t>631100202r</t>
  </si>
  <si>
    <t xml:space="preserve">Dilatácia  objektová  napr. schluter Dilex BT hliník</t>
  </si>
  <si>
    <t>766763666</t>
  </si>
  <si>
    <t>126</t>
  </si>
  <si>
    <t>631100203r</t>
  </si>
  <si>
    <t xml:space="preserve">Dilatácia  roznášacej vrstvy podláh dilatačným profilom samolepiacim</t>
  </si>
  <si>
    <t>1227420065</t>
  </si>
  <si>
    <t>127</t>
  </si>
  <si>
    <t>631312611</t>
  </si>
  <si>
    <t>Mazanina z betónu prostého (m3) tr. C 16/20 hr.nad 50 do 80 mm</t>
  </si>
  <si>
    <t>1391649660</t>
  </si>
  <si>
    <t>128</t>
  </si>
  <si>
    <t>631362021</t>
  </si>
  <si>
    <t>Výstuž mazanín z betónov (z kameniva) a z ľahkých betónov zo zváraných sietí z drôtov typu KARI</t>
  </si>
  <si>
    <t>253050695</t>
  </si>
  <si>
    <t>129</t>
  </si>
  <si>
    <t>631591115</t>
  </si>
  <si>
    <t>Násyp pod podlahy, mazaniny a dlažby, popr. na plochých strechách, s utlačením a urovnaním povrchu, z keramzitu</t>
  </si>
  <si>
    <t>852721079</t>
  </si>
  <si>
    <t>130</t>
  </si>
  <si>
    <t>632001022</t>
  </si>
  <si>
    <t>Zhotovenie okrajového dilatačného pásiku z MW v.240 mm</t>
  </si>
  <si>
    <t>799025395</t>
  </si>
  <si>
    <t>131</t>
  </si>
  <si>
    <t>283320004800</t>
  </si>
  <si>
    <t>Okrajový dilatačný pásik hr.15 mm v. 80 mm</t>
  </si>
  <si>
    <t>-1654008022</t>
  </si>
  <si>
    <t>132</t>
  </si>
  <si>
    <t>632450287</t>
  </si>
  <si>
    <t>Cementová samonivelizačná stierka C30, hr. 6,5 mm</t>
  </si>
  <si>
    <t>1684091511</t>
  </si>
  <si>
    <t>133</t>
  </si>
  <si>
    <t>642944121</t>
  </si>
  <si>
    <t>Dodatočná montáž oceľovej dverovej zárubne, plochy otvoru do 2,5 m2</t>
  </si>
  <si>
    <t>500546096</t>
  </si>
  <si>
    <t>134</t>
  </si>
  <si>
    <t>553310002100</t>
  </si>
  <si>
    <t>Zárubňa kovová šxv 300-1195x500-1970 a 2100 mm, dvojdielna na dodatočnú montáž</t>
  </si>
  <si>
    <t>-613734621</t>
  </si>
  <si>
    <t>Ostatné konštrukcie a práce-búranie</t>
  </si>
  <si>
    <t>135</t>
  </si>
  <si>
    <t>916561112</t>
  </si>
  <si>
    <t>Osadenie záhonového alebo parkového obrubníka betón., do lôžka z bet. pros. tr. C 16/20 s bočnou oporou</t>
  </si>
  <si>
    <t>1842403954</t>
  </si>
  <si>
    <t>136</t>
  </si>
  <si>
    <t>592170001400r</t>
  </si>
  <si>
    <t>Obrubník parkový, lxšxv 500x50x200 mm, sivá</t>
  </si>
  <si>
    <t>398293571</t>
  </si>
  <si>
    <t>137</t>
  </si>
  <si>
    <t>919735123</t>
  </si>
  <si>
    <t>Rezanie existujúceho betónového krytu alebo podkladu hĺbky nad 100 do 150 mm</t>
  </si>
  <si>
    <t>1675249721</t>
  </si>
  <si>
    <t>138</t>
  </si>
  <si>
    <t>941941031</t>
  </si>
  <si>
    <t>Montáž lešenia ľahkého pracovného radového s podlahami šírky od 0,80 do 1,00 m, výšky do 10 m</t>
  </si>
  <si>
    <t>1358824396</t>
  </si>
  <si>
    <t>139</t>
  </si>
  <si>
    <t>941941191</t>
  </si>
  <si>
    <t>Príplatok za prvý a každý ďalší i začatý mesiac použitia lešenia ľahkého pracovného radového s podlahami šírky od 0,80 do 1,00 m, výšky do 10 m</t>
  </si>
  <si>
    <t>-53105919</t>
  </si>
  <si>
    <t>140</t>
  </si>
  <si>
    <t>941941831</t>
  </si>
  <si>
    <t>Demontáž lešenia ľahkého pracovného radového s podlahami šírky nad 0,80 do 1,00 m, výšky do 10 m</t>
  </si>
  <si>
    <t>87691052</t>
  </si>
  <si>
    <t>141</t>
  </si>
  <si>
    <t>941955002</t>
  </si>
  <si>
    <t>Lešenie ľahké pracovné pomocné s výškou lešeňovej podlahy nad 1,20 do 1,90 m</t>
  </si>
  <si>
    <t>1513850281</t>
  </si>
  <si>
    <t>142</t>
  </si>
  <si>
    <t>944944103r</t>
  </si>
  <si>
    <t>Ochranná sieť na boku lešenia</t>
  </si>
  <si>
    <t>-373639259</t>
  </si>
  <si>
    <t>143</t>
  </si>
  <si>
    <t>952901111</t>
  </si>
  <si>
    <t>Vyčistenie budov pri výške podlaží do 4m</t>
  </si>
  <si>
    <t>568830259</t>
  </si>
  <si>
    <t>144</t>
  </si>
  <si>
    <t>952901411</t>
  </si>
  <si>
    <t>Vyčistenie okolia objektu po fasádnych prácach</t>
  </si>
  <si>
    <t>-1418513624</t>
  </si>
  <si>
    <t>145</t>
  </si>
  <si>
    <t>952902110</t>
  </si>
  <si>
    <t>Čistenie budov zametaním v miestnostiach, chodbách, na schodišti a na povalách</t>
  </si>
  <si>
    <t>93596076</t>
  </si>
  <si>
    <t>146</t>
  </si>
  <si>
    <t>9529023001</t>
  </si>
  <si>
    <t>Dočasná ochrana podlahy- geotextília 500 PES</t>
  </si>
  <si>
    <t>-1742711777</t>
  </si>
  <si>
    <t>147</t>
  </si>
  <si>
    <t>9529023002</t>
  </si>
  <si>
    <t>Dočasná ochrana podlahy- OSB dosky hr.22 mm</t>
  </si>
  <si>
    <t>1884600669</t>
  </si>
  <si>
    <t>148</t>
  </si>
  <si>
    <t>9529023003</t>
  </si>
  <si>
    <t>Dočasná ochrana strechy pre omietku</t>
  </si>
  <si>
    <t>-1420347709</t>
  </si>
  <si>
    <t>149</t>
  </si>
  <si>
    <t>952903012r</t>
  </si>
  <si>
    <t>Čistenie fasád tlakovou vodou od prachu, usadenín a pavučín z pojazdnej plošiny</t>
  </si>
  <si>
    <t>1377216125</t>
  </si>
  <si>
    <t>150</t>
  </si>
  <si>
    <t>953995411</t>
  </si>
  <si>
    <t>Nadokenný profil (PVC)</t>
  </si>
  <si>
    <t>950909777</t>
  </si>
  <si>
    <t>151</t>
  </si>
  <si>
    <t>953995414r</t>
  </si>
  <si>
    <t>Ukončovacia lišta</t>
  </si>
  <si>
    <t>-74679583</t>
  </si>
  <si>
    <t>152</t>
  </si>
  <si>
    <t>953996111r</t>
  </si>
  <si>
    <t xml:space="preserve">Dilatačný profil PVC s integrovanou tkaninou 100x100 </t>
  </si>
  <si>
    <t>1049370481</t>
  </si>
  <si>
    <t>153</t>
  </si>
  <si>
    <t>953996121</t>
  </si>
  <si>
    <t>okenný APU profil s integrovanou tkaninou</t>
  </si>
  <si>
    <t>-1705387490</t>
  </si>
  <si>
    <t>154</t>
  </si>
  <si>
    <t>953996131</t>
  </si>
  <si>
    <t>Rohový PVC profil s integrovanou tkaninou 100x100</t>
  </si>
  <si>
    <t>-1198521840</t>
  </si>
  <si>
    <t>155</t>
  </si>
  <si>
    <t>953997860r</t>
  </si>
  <si>
    <t>Spevnená rohová lišta Acrovyn , farba Mandarine SO50 h=1200 mm</t>
  </si>
  <si>
    <t>-1483590855</t>
  </si>
  <si>
    <t>156</t>
  </si>
  <si>
    <t>9599411115r</t>
  </si>
  <si>
    <t>Chemická kotva s kotevným svorníkom tesnená chemickou ampulkou do betónu, ŽB, kameňa, s vyvŕtaním otvoru M12 /300</t>
  </si>
  <si>
    <t>-1191608214</t>
  </si>
  <si>
    <t>157</t>
  </si>
  <si>
    <t>9599411116r</t>
  </si>
  <si>
    <t>Chemická kotva s kotevným svorníkom tesnená chemickou ampulkou do betónu, ŽB, kameňa, s vyvŕtaním otvoru M12 /500</t>
  </si>
  <si>
    <t>-1270209233</t>
  </si>
  <si>
    <t>158</t>
  </si>
  <si>
    <t>959941121r</t>
  </si>
  <si>
    <t>Chemická kotva HilTI HIT-HY200+ závitová tyč M12</t>
  </si>
  <si>
    <t>1277501116</t>
  </si>
  <si>
    <t>159</t>
  </si>
  <si>
    <t>959941122r</t>
  </si>
  <si>
    <t>Chemická kotva HilTI HIT-HY200+ závitová tyč M10</t>
  </si>
  <si>
    <t>-441744091</t>
  </si>
  <si>
    <t>160</t>
  </si>
  <si>
    <t>962031132</t>
  </si>
  <si>
    <t xml:space="preserve">Búranie priečok z tehál pálených, plných alebo dutých hr. do 150 mm,  -0,19600t</t>
  </si>
  <si>
    <t>-2107108416</t>
  </si>
  <si>
    <t>161</t>
  </si>
  <si>
    <t>962032231</t>
  </si>
  <si>
    <t xml:space="preserve">Búranie muriva alebo vybúranie otvorov plochy nad 4 m2 nadzákladového z tehál pálených, vápenopieskových, cementových na maltu,  -1,90500t</t>
  </si>
  <si>
    <t>433377285</t>
  </si>
  <si>
    <t>162</t>
  </si>
  <si>
    <t>963051113</t>
  </si>
  <si>
    <t xml:space="preserve">Búranie železobetónových stropov doskových hr.nad 80 mm,  -2,40000t</t>
  </si>
  <si>
    <t>-866732541</t>
  </si>
  <si>
    <t>163</t>
  </si>
  <si>
    <t>965042141</t>
  </si>
  <si>
    <t>Búranie podkladov pod dlažby, liatych dlažieb a mazanín,betón alebo liaty asfalt hr.do 100 mm, plochy nad 4 m2 -2,20000t</t>
  </si>
  <si>
    <t>102940495</t>
  </si>
  <si>
    <t>164</t>
  </si>
  <si>
    <t>965043431</t>
  </si>
  <si>
    <t xml:space="preserve">Búranie podkladov pod dlažby, liatych dlažieb a mazanín,betón s poterom,teracom hr.do 150 mm,  plochy do 4 m2 -2,20000t</t>
  </si>
  <si>
    <t>472490996</t>
  </si>
  <si>
    <t>165</t>
  </si>
  <si>
    <t>965044201</t>
  </si>
  <si>
    <t>Brúsenie existujúcich betónových podláh, zbrúsenie hrúbky do 3 mm</t>
  </si>
  <si>
    <t>-746821155</t>
  </si>
  <si>
    <t>166</t>
  </si>
  <si>
    <t>965081812</t>
  </si>
  <si>
    <t xml:space="preserve">Búranie dlažieb, z kamen., cement., terazzových, čadičových alebo keramických, hr. nad 10 mm,  -0,06500t</t>
  </si>
  <si>
    <t>1231412315</t>
  </si>
  <si>
    <t>167</t>
  </si>
  <si>
    <t>967031701r</t>
  </si>
  <si>
    <t>Vyspravenie ostenia po vybúraní muriva- penetracia, hrubá omietka, jemná omietka, maľba, rohové lišty</t>
  </si>
  <si>
    <t>-195512205</t>
  </si>
  <si>
    <t>168</t>
  </si>
  <si>
    <t>967031734</t>
  </si>
  <si>
    <t xml:space="preserve">Prikresanie plošné, muriva z akýchkoľvek tehál pálených na akúkoľvek maltu hr. do 300 mm,  -0,55700t</t>
  </si>
  <si>
    <t>-625477070</t>
  </si>
  <si>
    <t>169</t>
  </si>
  <si>
    <t>968061112</t>
  </si>
  <si>
    <t>Vyvesenie dreveného okenného krídla do suti plochy do 1,5 m2, -0,01200t</t>
  </si>
  <si>
    <t>501151831</t>
  </si>
  <si>
    <t>170</t>
  </si>
  <si>
    <t>968061125</t>
  </si>
  <si>
    <t>Vyvesenie dreveného dverného krídla do suti plochy do 2 m2, -0,02400t</t>
  </si>
  <si>
    <t>1958224890</t>
  </si>
  <si>
    <t>171</t>
  </si>
  <si>
    <t>968062245</t>
  </si>
  <si>
    <t xml:space="preserve">Vybúranie drevených rámov okien jednoduchých plochy do 2 m2,  -0,03100t</t>
  </si>
  <si>
    <t>-149419733</t>
  </si>
  <si>
    <t>172</t>
  </si>
  <si>
    <t>968062246</t>
  </si>
  <si>
    <t xml:space="preserve">Vybúranie drevených rámov okien jednoduchých plochy do 4 m2,  -0,02700t</t>
  </si>
  <si>
    <t>839567054</t>
  </si>
  <si>
    <t>173</t>
  </si>
  <si>
    <t>968062247</t>
  </si>
  <si>
    <t xml:space="preserve">Vybúranie drevených rámov okien jednoduchých plochy nad 4 m2,  -0,02300t</t>
  </si>
  <si>
    <t>1044091271</t>
  </si>
  <si>
    <t>174</t>
  </si>
  <si>
    <t>968072455</t>
  </si>
  <si>
    <t xml:space="preserve">Vybúranie kovových dverových zárubní plochy do 2 m2,  -0,07600t</t>
  </si>
  <si>
    <t>-523472435</t>
  </si>
  <si>
    <t>175</t>
  </si>
  <si>
    <t>968072456</t>
  </si>
  <si>
    <t xml:space="preserve">Vybúranie kovových dverových zárubní plochy nad 2 m2,  -0,06300t</t>
  </si>
  <si>
    <t>929376007</t>
  </si>
  <si>
    <t>176</t>
  </si>
  <si>
    <t>971033261</t>
  </si>
  <si>
    <t xml:space="preserve">Vybúranie otvoru v murive tehl. plochy do 0,0225 m2 hr. do 600 mm,  -0,01600t</t>
  </si>
  <si>
    <t>931165208</t>
  </si>
  <si>
    <t>177</t>
  </si>
  <si>
    <t>971033341</t>
  </si>
  <si>
    <t xml:space="preserve">Vybúranie otvoru v murive tehl. plochy do 0,09 m2 hr. do 300 mm,  -0,05700t</t>
  </si>
  <si>
    <t>296811444</t>
  </si>
  <si>
    <t>178</t>
  </si>
  <si>
    <t>971033441</t>
  </si>
  <si>
    <t xml:space="preserve">Vybúranie otvoru v murive tehl. plochy do 0,25 m2 hr. do 300 mm,  -0,14600t</t>
  </si>
  <si>
    <t>-1737159740</t>
  </si>
  <si>
    <t>179</t>
  </si>
  <si>
    <t>971033631</t>
  </si>
  <si>
    <t xml:space="preserve">Vybúranie otvorov v murive tehl. plochy do 4 m2 hr. do 150 mm,  -0,27000t</t>
  </si>
  <si>
    <t>-698650058</t>
  </si>
  <si>
    <t>180</t>
  </si>
  <si>
    <t>971033651</t>
  </si>
  <si>
    <t xml:space="preserve">Vybúranie otvorov v murive tehl. plochy do 4 m2 hr. do 600 mm,  -1,87500t</t>
  </si>
  <si>
    <t>2042049704</t>
  </si>
  <si>
    <t>181</t>
  </si>
  <si>
    <t>971055008</t>
  </si>
  <si>
    <t>Rezanie konštrukcií zo železobetónu hr. panelu 150 mm stenovou pílou -0,01800t</t>
  </si>
  <si>
    <t>2052152996</t>
  </si>
  <si>
    <t>182</t>
  </si>
  <si>
    <t>972056007</t>
  </si>
  <si>
    <t>Jadrové vrty diamantovými korunkami do D 80 mm do stropov - železobetónových -0,00012t</t>
  </si>
  <si>
    <t>cm</t>
  </si>
  <si>
    <t>205172294</t>
  </si>
  <si>
    <t>183</t>
  </si>
  <si>
    <t>972056010</t>
  </si>
  <si>
    <t>Jadrové vrty diamantovými korunkami do D 110 mm do stropov - železobetónových -0,00023t</t>
  </si>
  <si>
    <t>-268249163</t>
  </si>
  <si>
    <t>184</t>
  </si>
  <si>
    <t>973031514</t>
  </si>
  <si>
    <t xml:space="preserve">Vysekanie kapsy pre kotvenie v murive z tehál hĺbky nad 150 mm,  -0,00300t</t>
  </si>
  <si>
    <t>703005683</t>
  </si>
  <si>
    <t>185</t>
  </si>
  <si>
    <t>975053141</t>
  </si>
  <si>
    <t>Viacradové podchytenie stropov pre osadenie nosníkov, do výšky podchytenia 3,50 m a zaťaženia nad 800 do 1500 kg/m2</t>
  </si>
  <si>
    <t>-1772418886</t>
  </si>
  <si>
    <t>186</t>
  </si>
  <si>
    <t>976085211</t>
  </si>
  <si>
    <t xml:space="preserve">Vybúranie kanalizačného rámu betónového vrátane poklopu alebo mreže,  -0,02400t</t>
  </si>
  <si>
    <t>-1772147970</t>
  </si>
  <si>
    <t>187</t>
  </si>
  <si>
    <t>978013191</t>
  </si>
  <si>
    <t xml:space="preserve">Otlčenie omietok stien vnútorných vápenných alebo vápennocementových v rozsahu do 100 %,  -0,04600t</t>
  </si>
  <si>
    <t>-1178799953</t>
  </si>
  <si>
    <t>188</t>
  </si>
  <si>
    <t>978059531</t>
  </si>
  <si>
    <t xml:space="preserve">Odsekanie a odobratie stien z obkladačiek vnútorných nad 2 m2,  -0,06800t</t>
  </si>
  <si>
    <t>-665430794</t>
  </si>
  <si>
    <t>189</t>
  </si>
  <si>
    <t>978065070r</t>
  </si>
  <si>
    <t xml:space="preserve">Odstránenie kontaktného zateplenia vrátane povrchovej úpravy </t>
  </si>
  <si>
    <t>1650391831</t>
  </si>
  <si>
    <t>190</t>
  </si>
  <si>
    <t>978065101</t>
  </si>
  <si>
    <t xml:space="preserve">Odstránenie kontaktného zateplenia ostenia vrátane povrchovej úpravy z dosiek z minerálnej vlny hrúbky 20-30 mm,  -0,02588t</t>
  </si>
  <si>
    <t>840610523</t>
  </si>
  <si>
    <t>191</t>
  </si>
  <si>
    <t>979081111</t>
  </si>
  <si>
    <t>Odvoz sutiny a vybúraných hmôt na skládku do 1 km</t>
  </si>
  <si>
    <t>1484946542</t>
  </si>
  <si>
    <t>192</t>
  </si>
  <si>
    <t>979081121</t>
  </si>
  <si>
    <t>Odvoz sutiny a vybúraných hmôt na skládku za každý ďalší 1 km</t>
  </si>
  <si>
    <t>-1563006933</t>
  </si>
  <si>
    <t>193</t>
  </si>
  <si>
    <t>979082111</t>
  </si>
  <si>
    <t>Vnútrostavenisková doprava sutiny a vybúraných hmôt do 10 m</t>
  </si>
  <si>
    <t>-1342924608</t>
  </si>
  <si>
    <t>194</t>
  </si>
  <si>
    <t>979082121</t>
  </si>
  <si>
    <t>Vnútrostavenisková doprava sutiny a vybúraných hmôt za každých ďalších 5 m</t>
  </si>
  <si>
    <t>-45500755</t>
  </si>
  <si>
    <t>195</t>
  </si>
  <si>
    <t>979089012</t>
  </si>
  <si>
    <t>Poplatok za skladovanie - betón, tehly, dlaždice (17 01 ), ostatné</t>
  </si>
  <si>
    <t>1933970297</t>
  </si>
  <si>
    <t>196</t>
  </si>
  <si>
    <t>979089712</t>
  </si>
  <si>
    <t>Prenájom kontajneru 5 m3</t>
  </si>
  <si>
    <t>-782555045</t>
  </si>
  <si>
    <t>Presun hmôt HSV</t>
  </si>
  <si>
    <t>197</t>
  </si>
  <si>
    <t>999281111</t>
  </si>
  <si>
    <t>Presun hmôt pre opravy a údržbu objektov vrátane vonkajších plášťov výšky do 25 m</t>
  </si>
  <si>
    <t>-1858743355</t>
  </si>
  <si>
    <t>PSV</t>
  </si>
  <si>
    <t>Práce a dodávky PSV</t>
  </si>
  <si>
    <t>711</t>
  </si>
  <si>
    <t>Izolácie proti vode a vlhkosti</t>
  </si>
  <si>
    <t>198</t>
  </si>
  <si>
    <t>711111001</t>
  </si>
  <si>
    <t>Zhotovenie izolácie proti zemnej vlhkosti vodorovná náterom penetračným za studena</t>
  </si>
  <si>
    <t>1228370765</t>
  </si>
  <si>
    <t>199</t>
  </si>
  <si>
    <t>246170000901r</t>
  </si>
  <si>
    <t xml:space="preserve">Lak asfaltový ALP-PENETRAL </t>
  </si>
  <si>
    <t>kg</t>
  </si>
  <si>
    <t>641694062</t>
  </si>
  <si>
    <t>200</t>
  </si>
  <si>
    <t>711112001</t>
  </si>
  <si>
    <t xml:space="preserve">Zhotovenie  izolácie proti zemnej vlhkosti zvislá penetračným náterom za studena</t>
  </si>
  <si>
    <t>-154420985</t>
  </si>
  <si>
    <t>201</t>
  </si>
  <si>
    <t>711114051r</t>
  </si>
  <si>
    <t>Cementová hydroizolačná stierka Sika Monotop 160 Migrating na ploche vodorovnej</t>
  </si>
  <si>
    <t>1693096082</t>
  </si>
  <si>
    <t>202</t>
  </si>
  <si>
    <t>711114052r</t>
  </si>
  <si>
    <t>Cementová stierka Sika Top Seal 107 na ploche vodorovnej</t>
  </si>
  <si>
    <t>-1476941957</t>
  </si>
  <si>
    <t>203</t>
  </si>
  <si>
    <t>711114060</t>
  </si>
  <si>
    <t>Izolácia proti zemnej vlhkosti Sika Igasol na ploche zvislej</t>
  </si>
  <si>
    <t>-1048903899</t>
  </si>
  <si>
    <t>204</t>
  </si>
  <si>
    <t>711114061</t>
  </si>
  <si>
    <t>Izolácia proti zemnej vlhkosti stierka Sika Igolflex na ploche zvislej,dvojnásobná</t>
  </si>
  <si>
    <t>-985945997</t>
  </si>
  <si>
    <t>205</t>
  </si>
  <si>
    <t>711131102</t>
  </si>
  <si>
    <t>Zhotovenie geotextílie alebo tkaniny na plochu vodorovnú</t>
  </si>
  <si>
    <t>-1313572557</t>
  </si>
  <si>
    <t>206</t>
  </si>
  <si>
    <t>693110001200r</t>
  </si>
  <si>
    <t>Geotextília polypropylénová netkaná 300g/m2</t>
  </si>
  <si>
    <t>-1803434050</t>
  </si>
  <si>
    <t>207</t>
  </si>
  <si>
    <t>711141559</t>
  </si>
  <si>
    <t xml:space="preserve">Zhotovenie  izolácie proti zemnej vlhkosti a tlakovej vode vodorovná NAIP pritavením</t>
  </si>
  <si>
    <t>-621635937</t>
  </si>
  <si>
    <t>208</t>
  </si>
  <si>
    <t>628320000101r</t>
  </si>
  <si>
    <t xml:space="preserve">Pás asfaltový SBS  s protiradónovou ochranou</t>
  </si>
  <si>
    <t>-2093418589</t>
  </si>
  <si>
    <t>209</t>
  </si>
  <si>
    <t>711142559</t>
  </si>
  <si>
    <t xml:space="preserve">Zhotovenie  izolácie proti zemnej vlhkosti a tlakovej vode zvislá NAIP pritavením</t>
  </si>
  <si>
    <t>-540435962</t>
  </si>
  <si>
    <t>210</t>
  </si>
  <si>
    <t>711210120</t>
  </si>
  <si>
    <t>Zhotovenie dvojnásobného izol. náteru pod keramické obklady v interiéri na ploche vodorovnej</t>
  </si>
  <si>
    <t>-1203759383</t>
  </si>
  <si>
    <t>211</t>
  </si>
  <si>
    <t>245660000550r1</t>
  </si>
  <si>
    <t xml:space="preserve">Náter hydroizolačný v 2 vrstvách </t>
  </si>
  <si>
    <t>1139950188</t>
  </si>
  <si>
    <t>212</t>
  </si>
  <si>
    <t>711472056</t>
  </si>
  <si>
    <t>Zhotovenie izolácie proti tlakovej vode nopovou fóloiu položenou voľne na ploche zvislej</t>
  </si>
  <si>
    <t>-238206605</t>
  </si>
  <si>
    <t>213</t>
  </si>
  <si>
    <t>283230002700r1</t>
  </si>
  <si>
    <t xml:space="preserve">Nopová HDPE fólia, proti zemnej vlhkosti pre spodnú stavbu, </t>
  </si>
  <si>
    <t>-314357436</t>
  </si>
  <si>
    <t>214</t>
  </si>
  <si>
    <t>998711201</t>
  </si>
  <si>
    <t>Presun hmôt pre izoláciu proti vode v objektoch výšky do 6 m</t>
  </si>
  <si>
    <t>%</t>
  </si>
  <si>
    <t>-1514869387</t>
  </si>
  <si>
    <t>712</t>
  </si>
  <si>
    <t>Izolácie striech, povlakové krytiny</t>
  </si>
  <si>
    <t>215</t>
  </si>
  <si>
    <t>712290010</t>
  </si>
  <si>
    <t>Zhotovenie parozábrany pre strechy ploché do 10°</t>
  </si>
  <si>
    <t>1226508311</t>
  </si>
  <si>
    <t>216</t>
  </si>
  <si>
    <t>283290003700r1</t>
  </si>
  <si>
    <t xml:space="preserve">Parozábrana z asf. pásov modifik. SBS s AL vložkou celoplošne natavený </t>
  </si>
  <si>
    <t>1340535247</t>
  </si>
  <si>
    <t>217</t>
  </si>
  <si>
    <t>283100001</t>
  </si>
  <si>
    <t xml:space="preserve">Systémová tvarovka  s bitúmenovou manžetou o75</t>
  </si>
  <si>
    <t>70571935</t>
  </si>
  <si>
    <t>218</t>
  </si>
  <si>
    <t>283100002</t>
  </si>
  <si>
    <t xml:space="preserve">Systémová tvarovka  s bitúmenovou manžetou o110</t>
  </si>
  <si>
    <t>-832545786</t>
  </si>
  <si>
    <t>219</t>
  </si>
  <si>
    <t>283100003</t>
  </si>
  <si>
    <t>Samolepiaca butylová páska s Al fóliou</t>
  </si>
  <si>
    <t>1580354740</t>
  </si>
  <si>
    <t>220</t>
  </si>
  <si>
    <t>712311101</t>
  </si>
  <si>
    <t>Zhotovenie povlakovej krytiny striech plochých do 10° za studena náterom penetračným</t>
  </si>
  <si>
    <t>1743535481</t>
  </si>
  <si>
    <t>221</t>
  </si>
  <si>
    <t>111630003100r</t>
  </si>
  <si>
    <t>Penetračný náter</t>
  </si>
  <si>
    <t>1566299400</t>
  </si>
  <si>
    <t>222</t>
  </si>
  <si>
    <t>712370030</t>
  </si>
  <si>
    <t>Zhotovenie povlakovej krytiny striech plochých do 10° PVC-P fóliou prikotvením s lepením spoju</t>
  </si>
  <si>
    <t>-961681318</t>
  </si>
  <si>
    <t>223</t>
  </si>
  <si>
    <t>283220002000</t>
  </si>
  <si>
    <t>Hydroizolačná fólia PVC-P, hr. 1,8 mm, š. 1,3 m, izolácia plochých striech, farba sivá</t>
  </si>
  <si>
    <t>-931022057</t>
  </si>
  <si>
    <t>224</t>
  </si>
  <si>
    <t>311970001500</t>
  </si>
  <si>
    <t>Kotevný prvok s teleskopom pre fóliu, kotvenie do betónu, hrúbka kotevnej vrstvy 300 mm</t>
  </si>
  <si>
    <t>-955714400</t>
  </si>
  <si>
    <t>225</t>
  </si>
  <si>
    <t>283MAT03</t>
  </si>
  <si>
    <t>Tvarovka kužel, vlnovka</t>
  </si>
  <si>
    <t>-940800871</t>
  </si>
  <si>
    <t>226</t>
  </si>
  <si>
    <t>712391175</t>
  </si>
  <si>
    <t>Pripevnenie povlakovej krytiny na plochých strechách do 10° kotviacimi pásikmi, uholníkmi</t>
  </si>
  <si>
    <t>1651053046</t>
  </si>
  <si>
    <t>227</t>
  </si>
  <si>
    <t>553430004800r</t>
  </si>
  <si>
    <t>K1-záveterná lišta VIPLANYL r.š. 250 mm</t>
  </si>
  <si>
    <t>-1504053098</t>
  </si>
  <si>
    <t>228</t>
  </si>
  <si>
    <t>553430004801r</t>
  </si>
  <si>
    <t>K4-Stenová tmeliaca lišta VIPLANYL r.š. 70 mm</t>
  </si>
  <si>
    <t>1648782996</t>
  </si>
  <si>
    <t>229</t>
  </si>
  <si>
    <t>553430004802r</t>
  </si>
  <si>
    <t>K5-Krycia lišta r.š.500 mm</t>
  </si>
  <si>
    <t>-877229613</t>
  </si>
  <si>
    <t>230</t>
  </si>
  <si>
    <t>553430004803r</t>
  </si>
  <si>
    <t>K6-Rohová lišta VIPLANYL vonkajší roh r.š.100 mm</t>
  </si>
  <si>
    <t>-1095515223</t>
  </si>
  <si>
    <t>231</t>
  </si>
  <si>
    <t>553430004804r</t>
  </si>
  <si>
    <t>K7-Rohová lišta VIPLANYL vnútorný roh r.š.100 mm</t>
  </si>
  <si>
    <t>499608359</t>
  </si>
  <si>
    <t>232</t>
  </si>
  <si>
    <t>553430004805r</t>
  </si>
  <si>
    <t xml:space="preserve">K8-Odkvapová lišta VIPLANYL  r.š.250 mm</t>
  </si>
  <si>
    <t>1447237720</t>
  </si>
  <si>
    <t>233</t>
  </si>
  <si>
    <t>712490980r</t>
  </si>
  <si>
    <t>Montáž a dodávka štrková perforovaná ALU lišta 50x70 mm</t>
  </si>
  <si>
    <t>2066220490</t>
  </si>
  <si>
    <t>234</t>
  </si>
  <si>
    <t>712490983.S</t>
  </si>
  <si>
    <t>Montáž a dodávka strešného násypu z praného kameniva fr. 16-32 mm</t>
  </si>
  <si>
    <t>-69404230</t>
  </si>
  <si>
    <t>235</t>
  </si>
  <si>
    <t>712973240</t>
  </si>
  <si>
    <t>Detaily k PVC-P fóliam osadenie vetracích komínkov</t>
  </si>
  <si>
    <t>1473937886</t>
  </si>
  <si>
    <t>236</t>
  </si>
  <si>
    <t>2832990410</t>
  </si>
  <si>
    <t>Odvetrávací komín-výška 225mm, priemer 75mm</t>
  </si>
  <si>
    <t>1015056120</t>
  </si>
  <si>
    <t>237</t>
  </si>
  <si>
    <t>2832990411r</t>
  </si>
  <si>
    <t>Odvetrávací komín-výška 225mm, priemer 110mm</t>
  </si>
  <si>
    <t>419846034</t>
  </si>
  <si>
    <t>238</t>
  </si>
  <si>
    <t>712973411</t>
  </si>
  <si>
    <t>D+M prechodový pás napojenie na jestvujúcu strechu</t>
  </si>
  <si>
    <t>-33515444</t>
  </si>
  <si>
    <t>239</t>
  </si>
  <si>
    <t>712973412</t>
  </si>
  <si>
    <t>Úprava pôvodnej strechy pi prestupe vetracích potrubí</t>
  </si>
  <si>
    <t>kpl</t>
  </si>
  <si>
    <t>-1882821073</t>
  </si>
  <si>
    <t>240</t>
  </si>
  <si>
    <t>712990040.1</t>
  </si>
  <si>
    <t>Položenie geotextílie vodorovne alebo zvislo na strechy ploché do 10°</t>
  </si>
  <si>
    <t>-1027243677</t>
  </si>
  <si>
    <t>241</t>
  </si>
  <si>
    <t>693110004610</t>
  </si>
  <si>
    <t>Sklenné rúno VLIES 120 g/m2</t>
  </si>
  <si>
    <t>-1112419865</t>
  </si>
  <si>
    <t>242</t>
  </si>
  <si>
    <t>1261756656</t>
  </si>
  <si>
    <t>243</t>
  </si>
  <si>
    <t>712991010</t>
  </si>
  <si>
    <t>Montáž podkladnej konštrukcie z OSB dosiek na atike šírky 200 - 250 mm pod klampiarske konštrukcie</t>
  </si>
  <si>
    <t>-1442435056</t>
  </si>
  <si>
    <t>244</t>
  </si>
  <si>
    <t>311970001100</t>
  </si>
  <si>
    <t>Kotviaci prvok L do betónu d 6,1 mm, oceľový</t>
  </si>
  <si>
    <t>440145773</t>
  </si>
  <si>
    <t>245</t>
  </si>
  <si>
    <t>311970001400</t>
  </si>
  <si>
    <t>Teleskop univerzálnyL d 50x135 mm,</t>
  </si>
  <si>
    <t>899613600</t>
  </si>
  <si>
    <t>246</t>
  </si>
  <si>
    <t>607260000900r</t>
  </si>
  <si>
    <t xml:space="preserve">Doska OSB 4  hrxlxš 25x2500x1250 mm, </t>
  </si>
  <si>
    <t>-1031655342</t>
  </si>
  <si>
    <t>247</t>
  </si>
  <si>
    <t>998712201</t>
  </si>
  <si>
    <t>Presun hmôt pre izoláciu povlakovej krytiny v objektoch výšky do 6 m</t>
  </si>
  <si>
    <t>-1907532704</t>
  </si>
  <si>
    <t>713</t>
  </si>
  <si>
    <t>Izolácie tepelné</t>
  </si>
  <si>
    <t>248</t>
  </si>
  <si>
    <t>713120010</t>
  </si>
  <si>
    <t>Zakrývanie tepelnej izolácie podláh fóliou</t>
  </si>
  <si>
    <t>-1308189505</t>
  </si>
  <si>
    <t>249</t>
  </si>
  <si>
    <t>283230011400r1</t>
  </si>
  <si>
    <t>Krycia PE fólia</t>
  </si>
  <si>
    <t>-1025166376</t>
  </si>
  <si>
    <t>250</t>
  </si>
  <si>
    <t>713122121</t>
  </si>
  <si>
    <t>Montáž tepelnej izolácie podláh polystyrénom, kladeným voľne v dvoch vrstvách</t>
  </si>
  <si>
    <t>-1749374650</t>
  </si>
  <si>
    <t>251</t>
  </si>
  <si>
    <t>283720008900r1</t>
  </si>
  <si>
    <t xml:space="preserve">Doska EPS 150S hr. 80 mm, na zateplenie podláh a strešných terás, </t>
  </si>
  <si>
    <t>-983264269</t>
  </si>
  <si>
    <t>252</t>
  </si>
  <si>
    <t>713141151</t>
  </si>
  <si>
    <t>Montáž tepelnej izolácie striech plochých do 10° minerálnou vlnou, jednovrstvová kladenými voľne</t>
  </si>
  <si>
    <t>-354505329</t>
  </si>
  <si>
    <t>253</t>
  </si>
  <si>
    <t>631440031501</t>
  </si>
  <si>
    <t xml:space="preserve">Doska z minerálnej vlny  min. 70 kPA hr. 80 mm</t>
  </si>
  <si>
    <t>49187952</t>
  </si>
  <si>
    <t>254</t>
  </si>
  <si>
    <t>631440031502</t>
  </si>
  <si>
    <t xml:space="preserve">Doska z minerálnej vlny  min. 70 kPA hr. 140 mm</t>
  </si>
  <si>
    <t>-610575961</t>
  </si>
  <si>
    <t>255</t>
  </si>
  <si>
    <t>631440031503</t>
  </si>
  <si>
    <t xml:space="preserve">Doska z minerálnej vlny  min. 70 kPA hr. 160 mm</t>
  </si>
  <si>
    <t>-2006948351</t>
  </si>
  <si>
    <t>256</t>
  </si>
  <si>
    <t>631440031504</t>
  </si>
  <si>
    <t xml:space="preserve">Doska z minerálnej vlny  min. 70 kPA hr. 180 mm</t>
  </si>
  <si>
    <t>2001574378</t>
  </si>
  <si>
    <t>257</t>
  </si>
  <si>
    <t>713141160</t>
  </si>
  <si>
    <t>Montáž tepelnej izolácie striech plochých do 10° spádovými doskami z minerálnej vlny v jednej vrstve</t>
  </si>
  <si>
    <t>1578125490</t>
  </si>
  <si>
    <t>258</t>
  </si>
  <si>
    <t>631440028201r</t>
  </si>
  <si>
    <t>Doska spádová z minerálnej vlny min. 70 kPA</t>
  </si>
  <si>
    <t>-1904140042</t>
  </si>
  <si>
    <t>259</t>
  </si>
  <si>
    <t>713142160</t>
  </si>
  <si>
    <t>Montáž tepelnej izolácie striech plochých do 10° spádovými doskami z polystyrénu v jednej vrstve</t>
  </si>
  <si>
    <t>554182703</t>
  </si>
  <si>
    <t>260</t>
  </si>
  <si>
    <t>283760007600r1</t>
  </si>
  <si>
    <t xml:space="preserve">Spádová doska z  EPS 200S pre vyspádovanie plochých striech</t>
  </si>
  <si>
    <t>-719608125</t>
  </si>
  <si>
    <t>261</t>
  </si>
  <si>
    <t>713142250</t>
  </si>
  <si>
    <t>Montáž tepelnej izolácie striech plochých do 10° polystyrénom, dvojvrstvová kladenými voľne</t>
  </si>
  <si>
    <t>-1997146742</t>
  </si>
  <si>
    <t>262</t>
  </si>
  <si>
    <t>283720010300</t>
  </si>
  <si>
    <t xml:space="preserve">Doska EPS 200S hr. 160 mm, </t>
  </si>
  <si>
    <t>-1806761359</t>
  </si>
  <si>
    <t>263</t>
  </si>
  <si>
    <t>283720010400</t>
  </si>
  <si>
    <t>Doska EPS 200S hr. 180 mm</t>
  </si>
  <si>
    <t>-50663887</t>
  </si>
  <si>
    <t>264</t>
  </si>
  <si>
    <t>713144080</t>
  </si>
  <si>
    <t>Montáž tepelnej izolácie na atiku z XPS do lepidla</t>
  </si>
  <si>
    <t>-498937881</t>
  </si>
  <si>
    <t>265</t>
  </si>
  <si>
    <t>1601670982</t>
  </si>
  <si>
    <t>266</t>
  </si>
  <si>
    <t>283750002500r</t>
  </si>
  <si>
    <t xml:space="preserve">Doska XPS  hr. 160 mm, </t>
  </si>
  <si>
    <t>-683645450</t>
  </si>
  <si>
    <t>267</t>
  </si>
  <si>
    <t>1331588359</t>
  </si>
  <si>
    <t>268</t>
  </si>
  <si>
    <t>283750000400</t>
  </si>
  <si>
    <t>Doska XPS hr. 20 mm,</t>
  </si>
  <si>
    <t>-1119476972</t>
  </si>
  <si>
    <t>269</t>
  </si>
  <si>
    <t>998713201</t>
  </si>
  <si>
    <t>Presun hmôt pre izolácie tepelné v objektoch výšky do 6 m</t>
  </si>
  <si>
    <t>-855983518</t>
  </si>
  <si>
    <t>721</t>
  </si>
  <si>
    <t>Zdravotechnika - vnútorná kanalizácia</t>
  </si>
  <si>
    <t>270</t>
  </si>
  <si>
    <t>721100911</t>
  </si>
  <si>
    <t>Oprava potrubia hrdlového zazátkovanie hrdla kanalizačného potrubia</t>
  </si>
  <si>
    <t>-551238699</t>
  </si>
  <si>
    <t>722</t>
  </si>
  <si>
    <t>Zdravotechnika - vnútorný vodovod</t>
  </si>
  <si>
    <t>271</t>
  </si>
  <si>
    <t>722220851</t>
  </si>
  <si>
    <t xml:space="preserve">Demontáž armatúry závitovej s jedným závitom do G 3/4,  -0,00069t</t>
  </si>
  <si>
    <t>-949976271</t>
  </si>
  <si>
    <t>725</t>
  </si>
  <si>
    <t>Zdravotechnika - zariaďovacie predmety</t>
  </si>
  <si>
    <t>272</t>
  </si>
  <si>
    <t>725110811</t>
  </si>
  <si>
    <t xml:space="preserve">Demontáž záchoda splachovacieho s nádržou alebo s tlakovým splachovačom,  -0,01933t</t>
  </si>
  <si>
    <t>súb.</t>
  </si>
  <si>
    <t>-340226190</t>
  </si>
  <si>
    <t>273</t>
  </si>
  <si>
    <t>725210821</t>
  </si>
  <si>
    <t xml:space="preserve">Demontáž umývadiel alebo umývadielok bez výtokovej armatúry,  -0,01946t</t>
  </si>
  <si>
    <t>-1538558415</t>
  </si>
  <si>
    <t>274</t>
  </si>
  <si>
    <t>725240811</t>
  </si>
  <si>
    <t xml:space="preserve">Demontáž sprchovej kabíny a misy bez výtokových armatúr kabín,  -0,08800t</t>
  </si>
  <si>
    <t>1683669104</t>
  </si>
  <si>
    <t>275</t>
  </si>
  <si>
    <t>725820810</t>
  </si>
  <si>
    <t xml:space="preserve">Demontáž batérie drezovej, umývadlovej nástennej,  -0,0026t</t>
  </si>
  <si>
    <t>-1292900865</t>
  </si>
  <si>
    <t>276</t>
  </si>
  <si>
    <t>725840870</t>
  </si>
  <si>
    <t xml:space="preserve">Demontáž batérie vaňovej, sprchovej nástennej,  -0,00225t</t>
  </si>
  <si>
    <t>720642608</t>
  </si>
  <si>
    <t>277</t>
  </si>
  <si>
    <t>725840873</t>
  </si>
  <si>
    <t xml:space="preserve">Demontáž príslušenstva pre sprchové batérie, držiak na sprchu,  -0,00113t</t>
  </si>
  <si>
    <t>-2136004435</t>
  </si>
  <si>
    <t>278</t>
  </si>
  <si>
    <t>725860820</t>
  </si>
  <si>
    <t xml:space="preserve">Demontáž jednoduchej  zápachovej uzávierky pre zariaďovacie predmety, umývadlá, drezy, práčky  -0,00085t</t>
  </si>
  <si>
    <t>-706682211</t>
  </si>
  <si>
    <t>762</t>
  </si>
  <si>
    <t>Konštrukcie tesárske</t>
  </si>
  <si>
    <t>279</t>
  </si>
  <si>
    <t>762421306</t>
  </si>
  <si>
    <t>Obloženie stropov alebo strešných podhľadov z dosiek OSB skrutkovaných na zraz hr. dosky 25 mm</t>
  </si>
  <si>
    <t>1524836377</t>
  </si>
  <si>
    <t>280</t>
  </si>
  <si>
    <t>762822110</t>
  </si>
  <si>
    <t>Montáž stropníc z hraneného a polohraneného reziva prierezovej plochy do 144 cm2</t>
  </si>
  <si>
    <t>-763941919</t>
  </si>
  <si>
    <t>281</t>
  </si>
  <si>
    <t>605110000900</t>
  </si>
  <si>
    <t>Rezivo-fošne, hranoly</t>
  </si>
  <si>
    <t>545402520</t>
  </si>
  <si>
    <t>282</t>
  </si>
  <si>
    <t>605710001100r</t>
  </si>
  <si>
    <t>Konštrukčné drevo - hranoly KVH, NSI priemyselná kvalita, šxvxdĺ. 60x120x4 mm</t>
  </si>
  <si>
    <t>650808250</t>
  </si>
  <si>
    <t>283</t>
  </si>
  <si>
    <t>998762202</t>
  </si>
  <si>
    <t>Presun hmôt pre konštrukcie tesárske v objektoch výšky do 12 m</t>
  </si>
  <si>
    <t>-1952851541</t>
  </si>
  <si>
    <t>763</t>
  </si>
  <si>
    <t>Konštrukcie - drevostavby</t>
  </si>
  <si>
    <t>284</t>
  </si>
  <si>
    <t>763116862</t>
  </si>
  <si>
    <t>Priečka SDK Rigips hr. 150 mm dvojito opláštená doskami HABITO 12,5 + RB/RBI 12,5 mm s tep. izoláciou, CW 100, 3.40.06 HB</t>
  </si>
  <si>
    <t>971005970</t>
  </si>
  <si>
    <t>285</t>
  </si>
  <si>
    <t>763134540</t>
  </si>
  <si>
    <t>Montáž podhľadu z minerálnych kaziet, rozmer 600x600 mm, konštrukcia viditeľná</t>
  </si>
  <si>
    <t>903292892</t>
  </si>
  <si>
    <t>286</t>
  </si>
  <si>
    <t>590180002100r</t>
  </si>
  <si>
    <t xml:space="preserve">Nosná konštrukcia , kazety napr.  OWA Sandila 600x600 mm</t>
  </si>
  <si>
    <t>143493329</t>
  </si>
  <si>
    <t>287</t>
  </si>
  <si>
    <t>763138224r</t>
  </si>
  <si>
    <t>Podhľad SDK Activ´AIR MA AA hr. 12.5 mm závesný, dvojúrovňová oceľová podkonštrukcia CD</t>
  </si>
  <si>
    <t>-909502817</t>
  </si>
  <si>
    <t>288</t>
  </si>
  <si>
    <t>763138231r1</t>
  </si>
  <si>
    <t xml:space="preserve">Obklad stropu  SDK Rigips RF 2x12.5 mm závesný, dvojúrovňová oceľová podkonštrukcia CD</t>
  </si>
  <si>
    <t>-1527827164</t>
  </si>
  <si>
    <t>289</t>
  </si>
  <si>
    <t>763138270</t>
  </si>
  <si>
    <t>Akustický podhľad SDK Rigips Gyptone Big, doska Big Quatro 41, TI 50 mm</t>
  </si>
  <si>
    <t>-2031595911</t>
  </si>
  <si>
    <t>290</t>
  </si>
  <si>
    <t>763161530R</t>
  </si>
  <si>
    <t>SDK obklad - kapotáže r. š. 1300, 1x hrana s rohovou lištou, dvojité opláštenie doskami hr. 2x12,5 mm Habito</t>
  </si>
  <si>
    <t>558085613</t>
  </si>
  <si>
    <t>291</t>
  </si>
  <si>
    <t>763161531R</t>
  </si>
  <si>
    <t xml:space="preserve">SDK obklad - kapotáže r. š.400 mm, 1x hrana s rohovou lištou, dvojité opláštenie doskami  2x  Habito</t>
  </si>
  <si>
    <t>-233359284</t>
  </si>
  <si>
    <t>292</t>
  </si>
  <si>
    <t>763161532R</t>
  </si>
  <si>
    <t xml:space="preserve">SDK predstena - kapotáže š.150 mm,  dvojité opláštenie doskami  2x  Habito</t>
  </si>
  <si>
    <t>-240921434</t>
  </si>
  <si>
    <t>293</t>
  </si>
  <si>
    <t>763161533R</t>
  </si>
  <si>
    <t xml:space="preserve">SDK predstena - kapotáže š.200 mm,  dvojité opláštenie doskami  2  x Habito</t>
  </si>
  <si>
    <t>-1058402634</t>
  </si>
  <si>
    <t>294</t>
  </si>
  <si>
    <t>763190010</t>
  </si>
  <si>
    <t>Úprava spojov medzi sdk konštrukciou a murivom, betónovou konštrukciou prepáskovaním a pretmelením</t>
  </si>
  <si>
    <t>-1094856330</t>
  </si>
  <si>
    <t>295</t>
  </si>
  <si>
    <t>998763201</t>
  </si>
  <si>
    <t>Presun hmôt pre drevostavby v objektoch výšky do 12 m</t>
  </si>
  <si>
    <t>-1213798238</t>
  </si>
  <si>
    <t>764</t>
  </si>
  <si>
    <t>Konštrukcie klampiarske</t>
  </si>
  <si>
    <t>296</t>
  </si>
  <si>
    <t>764310050r1</t>
  </si>
  <si>
    <t>Krytina MASLEN - trapézový hliníkový systém T-50, šírka 1085 mm, hr. 0,75 mm, sklon strechy do 30°</t>
  </si>
  <si>
    <t>66215454</t>
  </si>
  <si>
    <t>297</t>
  </si>
  <si>
    <t>764317800</t>
  </si>
  <si>
    <t xml:space="preserve">Demontáž krytiny hladkej strešnej železobetónových dosiek,  -0,00742t</t>
  </si>
  <si>
    <t>-1872502480</t>
  </si>
  <si>
    <t>298</t>
  </si>
  <si>
    <t>764351836</t>
  </si>
  <si>
    <t xml:space="preserve">Demontáž háka so sklonom žľabu do 30°  -0,00009t</t>
  </si>
  <si>
    <t>-1422804868</t>
  </si>
  <si>
    <t>299</t>
  </si>
  <si>
    <t>764352420</t>
  </si>
  <si>
    <t>Žľaby z pozinkovaného farbeného PZf plechu, pododkvapové polkruhové r.š. 150 mm</t>
  </si>
  <si>
    <t>-423944585</t>
  </si>
  <si>
    <t>300</t>
  </si>
  <si>
    <t>764352800</t>
  </si>
  <si>
    <t xml:space="preserve">Demontáž žľabov pododkvapových polkruhových so sklonom do 30st. rš 250 mm,  -0,00280t</t>
  </si>
  <si>
    <t>-809167729</t>
  </si>
  <si>
    <t>301</t>
  </si>
  <si>
    <t>764359411</t>
  </si>
  <si>
    <t>Kotlík kónický z pozinkovaného farbeného PZf plechu, pre rúry s priemerom do 100 mm</t>
  </si>
  <si>
    <t>807341415</t>
  </si>
  <si>
    <t>302</t>
  </si>
  <si>
    <t>764359412</t>
  </si>
  <si>
    <t>Kotlík kónický z pozinkovaného farbeného PZf plechu, pre rúry s priemerom od 100 do 125 mm</t>
  </si>
  <si>
    <t>-2019862147</t>
  </si>
  <si>
    <t>303</t>
  </si>
  <si>
    <t>764359810</t>
  </si>
  <si>
    <t xml:space="preserve">Demontáž kotlíka kónického, so sklonom žľabu do 30st.,  -0,00110t</t>
  </si>
  <si>
    <t>323839673</t>
  </si>
  <si>
    <t>304</t>
  </si>
  <si>
    <t>764410461r</t>
  </si>
  <si>
    <t>Montáž oplechovania parapetov z pozinkovaného farbeného PZf plechu, vrátane rohov do r.š. 400 mm</t>
  </si>
  <si>
    <t>795300033</t>
  </si>
  <si>
    <t>305</t>
  </si>
  <si>
    <t>764410850</t>
  </si>
  <si>
    <t xml:space="preserve">Demontáž oplechovania parapetov rš od 100 do 330 mm,  -0,00135t</t>
  </si>
  <si>
    <t>-948621403</t>
  </si>
  <si>
    <t>306</t>
  </si>
  <si>
    <t>764454452</t>
  </si>
  <si>
    <t>Zvodové rúry z pozinkovaného farbeného PZf plechu, kruhové priemer 80 mm</t>
  </si>
  <si>
    <t>58208596</t>
  </si>
  <si>
    <t>307</t>
  </si>
  <si>
    <t>764454454</t>
  </si>
  <si>
    <t>Zvodové rúry z pozinkovaného farbeného PZf plechu, kruhové priemer 120 mm</t>
  </si>
  <si>
    <t>-983850735</t>
  </si>
  <si>
    <t>308</t>
  </si>
  <si>
    <t>764454801</t>
  </si>
  <si>
    <t xml:space="preserve">Demontáž odpadových rúr kruhových, s priemerom 75 a 100 mm,  -0,00226t</t>
  </si>
  <si>
    <t>-203000369</t>
  </si>
  <si>
    <t>309</t>
  </si>
  <si>
    <t>764454810r</t>
  </si>
  <si>
    <t>Úprava jestvujúcich dažďových zvodov+ nové výtokové koleno</t>
  </si>
  <si>
    <t>478597428</t>
  </si>
  <si>
    <t>310</t>
  </si>
  <si>
    <t>998764201</t>
  </si>
  <si>
    <t>Presun hmôt pre konštrukcie klampiarske v objektoch výšky do 6 m</t>
  </si>
  <si>
    <t>-877364958</t>
  </si>
  <si>
    <t>766</t>
  </si>
  <si>
    <t>Konštrukcie stolárske</t>
  </si>
  <si>
    <t>311</t>
  </si>
  <si>
    <t>766411821</t>
  </si>
  <si>
    <t xml:space="preserve">Demontáž obloženia stien panelmi, palub. doskami,  -0,01098t</t>
  </si>
  <si>
    <t>926616571</t>
  </si>
  <si>
    <t>312</t>
  </si>
  <si>
    <t>766411822</t>
  </si>
  <si>
    <t xml:space="preserve">Demontáž obloženia stien panelmi, podkladových roštov,  -0,00800t</t>
  </si>
  <si>
    <t>-1109869138</t>
  </si>
  <si>
    <t>313</t>
  </si>
  <si>
    <t>766416120r</t>
  </si>
  <si>
    <t xml:space="preserve">Montáž oblož. stien, stĺpov a pilierov nad 5 m2  dreveným obkladom</t>
  </si>
  <si>
    <t>-400827642</t>
  </si>
  <si>
    <t>314</t>
  </si>
  <si>
    <t>611920000101</t>
  </si>
  <si>
    <t xml:space="preserve">Drevené obloženie  Rhombus smrekovec 24x68</t>
  </si>
  <si>
    <t>-1482330675</t>
  </si>
  <si>
    <t>315</t>
  </si>
  <si>
    <t>766621402</t>
  </si>
  <si>
    <t>Montáž okien plastových s hydroizolačnými páskami paropriepustnými, s variabilným difúznym odporom</t>
  </si>
  <si>
    <t>-326138848</t>
  </si>
  <si>
    <t>316</t>
  </si>
  <si>
    <t>283290006300r</t>
  </si>
  <si>
    <t>Tesniaca fólia CX interiér, š. 90 mm, dĺ. 30 m, pre tesnenie pripájacej škáry okenného rámu a muriva, polymér,</t>
  </si>
  <si>
    <t>-977003388</t>
  </si>
  <si>
    <t>317</t>
  </si>
  <si>
    <t>283290005900r</t>
  </si>
  <si>
    <t>Tesniaca fólia CX exteriér, š. 90 mm, dĺ. 30 m, pre tesnenie pripájacej škáry okenného rámu a muriva, polymér</t>
  </si>
  <si>
    <t>-1629475543</t>
  </si>
  <si>
    <t>318</t>
  </si>
  <si>
    <t>611O1</t>
  </si>
  <si>
    <t>Plastové okno 3000x2400mm -viď výpis prvkov</t>
  </si>
  <si>
    <t>771754648</t>
  </si>
  <si>
    <t>319</t>
  </si>
  <si>
    <t>611O2</t>
  </si>
  <si>
    <t>Plastové okno 2200x1600mm -viď výpis prvkov</t>
  </si>
  <si>
    <t>-1722346330</t>
  </si>
  <si>
    <t>320</t>
  </si>
  <si>
    <t>611O3</t>
  </si>
  <si>
    <t>Plastové okno1000x2400mm -viď výpis prvkov</t>
  </si>
  <si>
    <t>-560039429</t>
  </si>
  <si>
    <t>321</t>
  </si>
  <si>
    <t>611O4</t>
  </si>
  <si>
    <t>Plastové okno 2200x900mm -viď výpis prvkov</t>
  </si>
  <si>
    <t>818935690</t>
  </si>
  <si>
    <t>322</t>
  </si>
  <si>
    <t>611O5</t>
  </si>
  <si>
    <t>Plastové okno 2400x750mm -viď výpis prvkov</t>
  </si>
  <si>
    <t>-1723669160</t>
  </si>
  <si>
    <t>323</t>
  </si>
  <si>
    <t>611O6</t>
  </si>
  <si>
    <t>Plastové okno 4700x2000mm -viď výpis prvkov</t>
  </si>
  <si>
    <t>-1258858504</t>
  </si>
  <si>
    <t>324</t>
  </si>
  <si>
    <t>611O7</t>
  </si>
  <si>
    <t>Plastové okno 600x600mm -viď výpis prvkov</t>
  </si>
  <si>
    <t>907471175</t>
  </si>
  <si>
    <t>325</t>
  </si>
  <si>
    <t>611O8</t>
  </si>
  <si>
    <t>Plastové okno 2350x2000mm -viď výpis prvkov</t>
  </si>
  <si>
    <t>254556156</t>
  </si>
  <si>
    <t>326</t>
  </si>
  <si>
    <t>611O9</t>
  </si>
  <si>
    <t>Plastové okno 750x2100mm -viď výpis prvkov</t>
  </si>
  <si>
    <t>-423912632</t>
  </si>
  <si>
    <t>327</t>
  </si>
  <si>
    <t>611O15</t>
  </si>
  <si>
    <t>Plastové okno 1200x750mm -viď výpis prvkov</t>
  </si>
  <si>
    <t>1415651194</t>
  </si>
  <si>
    <t>328</t>
  </si>
  <si>
    <t>766641161</t>
  </si>
  <si>
    <t>Montáž dverí plastových, vchodových, 1 m obvodu dverí</t>
  </si>
  <si>
    <t>-1770810131</t>
  </si>
  <si>
    <t>329</t>
  </si>
  <si>
    <t>611O10</t>
  </si>
  <si>
    <t>Plastové celopresklené dvere 1800x2200 mm- viď výpis prvkov</t>
  </si>
  <si>
    <t>722173303</t>
  </si>
  <si>
    <t>330</t>
  </si>
  <si>
    <t>611O12</t>
  </si>
  <si>
    <t>Plastové celopresklené dvere 1050x2600 mm- viď výpis prvkov</t>
  </si>
  <si>
    <t>2147324168</t>
  </si>
  <si>
    <t>331</t>
  </si>
  <si>
    <t>611O13</t>
  </si>
  <si>
    <t>Plastové celopresklené dvere 950x2100 mm- viď výpis prvkov</t>
  </si>
  <si>
    <t>-2080071946</t>
  </si>
  <si>
    <t>332</t>
  </si>
  <si>
    <t>766694112</t>
  </si>
  <si>
    <t>Montáž parapetnej dosky drevenej šírky do 300 mm, dĺžky 1000-1600 mm</t>
  </si>
  <si>
    <t>1295543965</t>
  </si>
  <si>
    <t>333</t>
  </si>
  <si>
    <t>611550000300r1</t>
  </si>
  <si>
    <t>Parapetná doska Standard vnútorná, šírka do 295 mm, z drevotriesky laminovanej, farba biela,</t>
  </si>
  <si>
    <t>1491736279</t>
  </si>
  <si>
    <t>334</t>
  </si>
  <si>
    <t>766694144</t>
  </si>
  <si>
    <t>Montáž parapetnej dosky plastovej šírky do 300 mm, dĺžky nad 2600 mm</t>
  </si>
  <si>
    <t>1574104986</t>
  </si>
  <si>
    <t>335</t>
  </si>
  <si>
    <t>611560000300r1</t>
  </si>
  <si>
    <t>Parapetná doska plastová, šírka 250 mm, komôrková vnútorná, biela</t>
  </si>
  <si>
    <t>1356499927</t>
  </si>
  <si>
    <t>336</t>
  </si>
  <si>
    <t>766694985</t>
  </si>
  <si>
    <t>Demontáž parapetnej dosky plastovej šírky do 300 mm, dĺžky do 1600 mm, -0,003t</t>
  </si>
  <si>
    <t>1157263519</t>
  </si>
  <si>
    <t>337</t>
  </si>
  <si>
    <t>766694986</t>
  </si>
  <si>
    <t>Demontáž parapetnej dosky plastovej šírky do 300 mm, dĺžky nad 1600 mm, -0,006t</t>
  </si>
  <si>
    <t>-649024197</t>
  </si>
  <si>
    <t>338</t>
  </si>
  <si>
    <t>766D1</t>
  </si>
  <si>
    <t>D+M jednokrídlové dvere plné 600x1970mm- viď výpis prvkov D1</t>
  </si>
  <si>
    <t>-1572956452</t>
  </si>
  <si>
    <t>339</t>
  </si>
  <si>
    <t>766D10</t>
  </si>
  <si>
    <t>D+M plastového okna interiérového 4000x750 fix- viď výpis prvkov D10</t>
  </si>
  <si>
    <t>-993979769</t>
  </si>
  <si>
    <t>340</t>
  </si>
  <si>
    <t>766D12</t>
  </si>
  <si>
    <t>D+M jednokrídlové dvere plné 600x1970mm- viď výpis prvkov D12</t>
  </si>
  <si>
    <t>13905391</t>
  </si>
  <si>
    <t>341</t>
  </si>
  <si>
    <t>766D2</t>
  </si>
  <si>
    <t>D+M jednokrídlové dvere plné 800x1970mm- viď výpis prvkov D2</t>
  </si>
  <si>
    <t>927707398</t>
  </si>
  <si>
    <t>342</t>
  </si>
  <si>
    <t>766D3</t>
  </si>
  <si>
    <t>D+M jednokrídlové dvere plné 800x1970mm- viď výpis prvkov D3</t>
  </si>
  <si>
    <t>1935092524</t>
  </si>
  <si>
    <t>343</t>
  </si>
  <si>
    <t>766D4</t>
  </si>
  <si>
    <t>D+M jednokrídlové dvere plné 900x1970mm- viď výpis prvkov D4</t>
  </si>
  <si>
    <t>979834972</t>
  </si>
  <si>
    <t>344</t>
  </si>
  <si>
    <t>766D9</t>
  </si>
  <si>
    <t>D+M plastového okna interiérového 860x2000 fix- viď výpis prvkov D9</t>
  </si>
  <si>
    <t>-694513421</t>
  </si>
  <si>
    <t>345</t>
  </si>
  <si>
    <t>998766201</t>
  </si>
  <si>
    <t>Presun hmot pre konštrukcie stolárske v objektoch výšky do 6 m</t>
  </si>
  <si>
    <t>158810919</t>
  </si>
  <si>
    <t>767</t>
  </si>
  <si>
    <t>Konštrukcie doplnkové kovové</t>
  </si>
  <si>
    <t>346</t>
  </si>
  <si>
    <t>767330023</t>
  </si>
  <si>
    <t>Montáž svetlovodu tubusového priemeru do 560 mm do plochej strechy</t>
  </si>
  <si>
    <t>-1389394637</t>
  </si>
  <si>
    <t>347</t>
  </si>
  <si>
    <t>611510005200r1</t>
  </si>
  <si>
    <t>Svetlovod , základná sada pre ploché strechy -viď PD</t>
  </si>
  <si>
    <t>124662493</t>
  </si>
  <si>
    <t>348</t>
  </si>
  <si>
    <t>611510005200r2</t>
  </si>
  <si>
    <t xml:space="preserve">Svetlovod , strešné lemovanie </t>
  </si>
  <si>
    <t>-1524216391</t>
  </si>
  <si>
    <t>349</t>
  </si>
  <si>
    <t>611510005200r3</t>
  </si>
  <si>
    <t xml:space="preserve">Svetlovod , predložovacie trubice </t>
  </si>
  <si>
    <t>879272890</t>
  </si>
  <si>
    <t>350</t>
  </si>
  <si>
    <t>611510005200r4</t>
  </si>
  <si>
    <t xml:space="preserve">Difuzery, diely a doplnky </t>
  </si>
  <si>
    <t>-1878117496</t>
  </si>
  <si>
    <t>351</t>
  </si>
  <si>
    <t>611510005200r5</t>
  </si>
  <si>
    <t xml:space="preserve">Zatemnovacie systémy </t>
  </si>
  <si>
    <t>731788911</t>
  </si>
  <si>
    <t>352</t>
  </si>
  <si>
    <t>767640010r</t>
  </si>
  <si>
    <t xml:space="preserve">Montáž  hliníkových zasklených dverí s hydroizolačnými expanznými ISO páskami (expanzná)</t>
  </si>
  <si>
    <t>1734855679</t>
  </si>
  <si>
    <t>353</t>
  </si>
  <si>
    <t>1362546486</t>
  </si>
  <si>
    <t>354</t>
  </si>
  <si>
    <t>2032146264</t>
  </si>
  <si>
    <t>355</t>
  </si>
  <si>
    <t>5534100410101r</t>
  </si>
  <si>
    <t>Hliníková celopresklená stena tvaru -L 2150+3600x2650 mm-viď výpis prvkov</t>
  </si>
  <si>
    <t>-789499694</t>
  </si>
  <si>
    <t>356</t>
  </si>
  <si>
    <t>767661500</t>
  </si>
  <si>
    <t>Montáž interierovej žalúzie hliníkovej lamelovej štandardnej</t>
  </si>
  <si>
    <t>587593893</t>
  </si>
  <si>
    <t>357</t>
  </si>
  <si>
    <t>611530061300</t>
  </si>
  <si>
    <t xml:space="preserve">Žalúzie interiérové hliníkové </t>
  </si>
  <si>
    <t>-1625280521</t>
  </si>
  <si>
    <t>358</t>
  </si>
  <si>
    <t>767995108</t>
  </si>
  <si>
    <t>Montáž ostatných atypických kovových stavebných doplnkových konštrukcií nad 500 kg</t>
  </si>
  <si>
    <t>-643894023</t>
  </si>
  <si>
    <t>359</t>
  </si>
  <si>
    <t>1455200000001</t>
  </si>
  <si>
    <t>Oceľové prvky vrátane náteru-základný 2x+ vrchný</t>
  </si>
  <si>
    <t>2024884066</t>
  </si>
  <si>
    <t>360</t>
  </si>
  <si>
    <t>767995391</t>
  </si>
  <si>
    <t xml:space="preserve">Výroba  stavebného atypického prvku </t>
  </si>
  <si>
    <t>-299685002</t>
  </si>
  <si>
    <t>361</t>
  </si>
  <si>
    <t>767996800r1</t>
  </si>
  <si>
    <t>Demontáž mreží</t>
  </si>
  <si>
    <t>1837559021</t>
  </si>
  <si>
    <t>362</t>
  </si>
  <si>
    <t>767996801r1</t>
  </si>
  <si>
    <t>Demontáž zábradlia oceľového</t>
  </si>
  <si>
    <t>831636655</t>
  </si>
  <si>
    <t>363</t>
  </si>
  <si>
    <t>767996810.r1</t>
  </si>
  <si>
    <t>Demontáž školskej tabule</t>
  </si>
  <si>
    <t>-1132385669</t>
  </si>
  <si>
    <t>364</t>
  </si>
  <si>
    <t>767D11</t>
  </si>
  <si>
    <t>M+D okno drevené dvojdielne 1200x1200 mm -viď výpis prvkov D11</t>
  </si>
  <si>
    <t>875389456</t>
  </si>
  <si>
    <t>365</t>
  </si>
  <si>
    <t>767D5</t>
  </si>
  <si>
    <t>M+D dvere jednokrídlové presklené 900x2050 mm PO EI45/D1+C-viď výpis prvkov D5</t>
  </si>
  <si>
    <t>-1089986169</t>
  </si>
  <si>
    <t>366</t>
  </si>
  <si>
    <t>767D6</t>
  </si>
  <si>
    <t>M+D dvere dvojkrídlové presklené 1750x2050 mm -viď výpis prvkov D6</t>
  </si>
  <si>
    <t>702591745</t>
  </si>
  <si>
    <t>367</t>
  </si>
  <si>
    <t>767D7</t>
  </si>
  <si>
    <t>M+D dvere dvojkrídlové presklené 1800x2130 mm EI45/D1+C -viď výpis prvkov D7</t>
  </si>
  <si>
    <t>-586956425</t>
  </si>
  <si>
    <t>368</t>
  </si>
  <si>
    <t>767D8</t>
  </si>
  <si>
    <t>M+D dvere dvojkrídlové presklené 1800x2500 mm -viď výpis prvkov D8</t>
  </si>
  <si>
    <t>881948888</t>
  </si>
  <si>
    <t>369</t>
  </si>
  <si>
    <t>767Z1</t>
  </si>
  <si>
    <t xml:space="preserve">M+D zábradlie - viď výpis  zámočníckych výrobkov Z1</t>
  </si>
  <si>
    <t>-1280368897</t>
  </si>
  <si>
    <t>370</t>
  </si>
  <si>
    <t>767Z2</t>
  </si>
  <si>
    <t xml:space="preserve">M+D zábradlie - viď výpis  zámočníckych výrobkov Z2</t>
  </si>
  <si>
    <t>-711974217</t>
  </si>
  <si>
    <t>371</t>
  </si>
  <si>
    <t>767Z3</t>
  </si>
  <si>
    <t xml:space="preserve">M+D zábradlie - viď výpis  zámočníckych výrobkov Z3</t>
  </si>
  <si>
    <t>1001205169</t>
  </si>
  <si>
    <t>372</t>
  </si>
  <si>
    <t>767Z4</t>
  </si>
  <si>
    <t xml:space="preserve">M+D zábradlie - viď výpis  zámočníckych výrobkov Z4</t>
  </si>
  <si>
    <t>-1334364996</t>
  </si>
  <si>
    <t>373</t>
  </si>
  <si>
    <t>767Z5</t>
  </si>
  <si>
    <t xml:space="preserve">M+D zábradlie - viď výpis  zámočníckych výrobkov Z5</t>
  </si>
  <si>
    <t>-1642707509</t>
  </si>
  <si>
    <t>374</t>
  </si>
  <si>
    <t>767Z6</t>
  </si>
  <si>
    <t xml:space="preserve">M+D oceľový rebrík s košom - viď výpis  zámočníckych výrobkov Z6</t>
  </si>
  <si>
    <t>402162157</t>
  </si>
  <si>
    <t>375</t>
  </si>
  <si>
    <t>998767201</t>
  </si>
  <si>
    <t>Presun hmôt pre kovové stavebné doplnkové konštrukcie v objektoch výšky do 6 m</t>
  </si>
  <si>
    <t>-790553844</t>
  </si>
  <si>
    <t>769</t>
  </si>
  <si>
    <t>Montáže vzduchotechnických zariadení</t>
  </si>
  <si>
    <t>376</t>
  </si>
  <si>
    <t>7690831451r</t>
  </si>
  <si>
    <t>Demontáž jestvujúcej VZT , vrátane likvidácie sute</t>
  </si>
  <si>
    <t>448717863</t>
  </si>
  <si>
    <t>377</t>
  </si>
  <si>
    <t>76910001</t>
  </si>
  <si>
    <t>VS-1 Ventilačný set TD160/100 N KIT s montážou</t>
  </si>
  <si>
    <t>-330116907</t>
  </si>
  <si>
    <t>378</t>
  </si>
  <si>
    <t>76910002</t>
  </si>
  <si>
    <t>Vetracia mriežka 120x120+predĺženie PVC 100 mm dl. 600 mm</t>
  </si>
  <si>
    <t>1659496673</t>
  </si>
  <si>
    <t>379</t>
  </si>
  <si>
    <t>76910003</t>
  </si>
  <si>
    <t>Vetracia mriežka 300x300 mm +predĺženie PVC 250 mm dl.2,0 m</t>
  </si>
  <si>
    <t>-1676797674</t>
  </si>
  <si>
    <t>380</t>
  </si>
  <si>
    <t>76910004</t>
  </si>
  <si>
    <t>Vetracia mriežka 250x250 mm</t>
  </si>
  <si>
    <t>-1893174746</t>
  </si>
  <si>
    <t>381</t>
  </si>
  <si>
    <t>998769201</t>
  </si>
  <si>
    <t>Presun hmôt pre montáž vzduchotechnických zariadení v stavbe (objekte) výšky do 7 m</t>
  </si>
  <si>
    <t>-123574196</t>
  </si>
  <si>
    <t>771</t>
  </si>
  <si>
    <t>Podlahy z dlaždíc</t>
  </si>
  <si>
    <t>382</t>
  </si>
  <si>
    <t>771275108r</t>
  </si>
  <si>
    <t>Montáž obkladov schodiskových stupňov dlaždicami do tmelu veľ. do 300 x 600 mm</t>
  </si>
  <si>
    <t>97575325</t>
  </si>
  <si>
    <t>383</t>
  </si>
  <si>
    <t>611990002101r</t>
  </si>
  <si>
    <t>Lišta schodová Al</t>
  </si>
  <si>
    <t>-1252767436</t>
  </si>
  <si>
    <t>384</t>
  </si>
  <si>
    <t>771415017r</t>
  </si>
  <si>
    <t>Montáž soklíkov z obkladačiek do tmelu veľ. do 300 mm v.100 mm</t>
  </si>
  <si>
    <t>1030101583</t>
  </si>
  <si>
    <t>385</t>
  </si>
  <si>
    <t>771415018r</t>
  </si>
  <si>
    <t xml:space="preserve">Montáž soklíkov z obkladačiek so žliabkom do tmelu veľ. do v 200 mm </t>
  </si>
  <si>
    <t>-1062419696</t>
  </si>
  <si>
    <t>386</t>
  </si>
  <si>
    <t>597740003512r</t>
  </si>
  <si>
    <t xml:space="preserve">Dlaždice keramické so žliabkom  napr. Color TWO</t>
  </si>
  <si>
    <t>-421248731</t>
  </si>
  <si>
    <t>387</t>
  </si>
  <si>
    <t>771575530</t>
  </si>
  <si>
    <t>Montáž podláh z dlaždíc keramických do tmelu veľ. do 300 x 600 mm</t>
  </si>
  <si>
    <t>-736586477</t>
  </si>
  <si>
    <t>388</t>
  </si>
  <si>
    <t>597740003510r</t>
  </si>
  <si>
    <t xml:space="preserve">Dlaždice keramické do veľkosti 300x600 mm  R10</t>
  </si>
  <si>
    <t>-575655694</t>
  </si>
  <si>
    <t>389</t>
  </si>
  <si>
    <t>597740003511r</t>
  </si>
  <si>
    <t xml:space="preserve">Dlaždice keramické do veľkosti 300x600 mm  R11 napr. Taurus Granit</t>
  </si>
  <si>
    <t>177960758</t>
  </si>
  <si>
    <t>390</t>
  </si>
  <si>
    <t>998771201</t>
  </si>
  <si>
    <t>Presun hmôt pre podlahy z dlaždíc v objektoch výšky do 6m</t>
  </si>
  <si>
    <t>-1153696910</t>
  </si>
  <si>
    <t>776</t>
  </si>
  <si>
    <t>Podlahy povlakové</t>
  </si>
  <si>
    <t>391</t>
  </si>
  <si>
    <t>776401800</t>
  </si>
  <si>
    <t>Demontáž soklíkov alebo líšt</t>
  </si>
  <si>
    <t>452363807</t>
  </si>
  <si>
    <t>392</t>
  </si>
  <si>
    <t>776460011</t>
  </si>
  <si>
    <t xml:space="preserve">Lepenie podlahových soklov z marmolea </t>
  </si>
  <si>
    <t>-1520543305</t>
  </si>
  <si>
    <t>393</t>
  </si>
  <si>
    <t>776511810</t>
  </si>
  <si>
    <t xml:space="preserve">Odstránenie povlakových podláh z nášľapnej plochy lepených bez podložky,  -0,00100t</t>
  </si>
  <si>
    <t>-1120302196</t>
  </si>
  <si>
    <t>394</t>
  </si>
  <si>
    <t>776521101r</t>
  </si>
  <si>
    <t xml:space="preserve">Lepenie povlakových podláh z PVC  pásov</t>
  </si>
  <si>
    <t>1573983979</t>
  </si>
  <si>
    <t>395</t>
  </si>
  <si>
    <t>284140000101r</t>
  </si>
  <si>
    <t xml:space="preserve">Podlahovina  Marmoleum hr. 3,5 mm akustické , trieda záťaže 33 napr. Marmoluem decibel</t>
  </si>
  <si>
    <t>-404618602</t>
  </si>
  <si>
    <t>396</t>
  </si>
  <si>
    <t>776990105</t>
  </si>
  <si>
    <t>Vysávanie podkladu pred kladením povlakovýck podláh</t>
  </si>
  <si>
    <t>-70155546</t>
  </si>
  <si>
    <t>397</t>
  </si>
  <si>
    <t>776990110</t>
  </si>
  <si>
    <t>Penetrovanie podkladu pred kladením povlakových podláh</t>
  </si>
  <si>
    <t>1403876375</t>
  </si>
  <si>
    <t>398</t>
  </si>
  <si>
    <t>776992200</t>
  </si>
  <si>
    <t>Príprava podkladu prebrúsením strojne brúskou na betón</t>
  </si>
  <si>
    <t>-2059587066</t>
  </si>
  <si>
    <t>399</t>
  </si>
  <si>
    <t>998776203</t>
  </si>
  <si>
    <t>Presun hmôt pre podlahy povlakové v objektoch výšky nad 12 do 24 m</t>
  </si>
  <si>
    <t>-1027794756</t>
  </si>
  <si>
    <t>781</t>
  </si>
  <si>
    <t>Obklady</t>
  </si>
  <si>
    <t>400</t>
  </si>
  <si>
    <t>781445103r</t>
  </si>
  <si>
    <t>Montáž obkladov vnútor. stien z obkladačiek kladených do tmelu veľ. do 300x600 mm</t>
  </si>
  <si>
    <t>-1238782742</t>
  </si>
  <si>
    <t>401</t>
  </si>
  <si>
    <t>597640001301r</t>
  </si>
  <si>
    <t xml:space="preserve">Obkladačky keramické   napr. Color TWO 200x200 mm</t>
  </si>
  <si>
    <t>461284617</t>
  </si>
  <si>
    <t>402</t>
  </si>
  <si>
    <t>597640001302r</t>
  </si>
  <si>
    <t xml:space="preserve">Obkladačky keramické  do veľl. 300x600 mm</t>
  </si>
  <si>
    <t>2793654</t>
  </si>
  <si>
    <t>403</t>
  </si>
  <si>
    <t>781491111r1</t>
  </si>
  <si>
    <t xml:space="preserve">Rohový  profi  Al pre obklad do tmelu  roh, koncová</t>
  </si>
  <si>
    <t>-1809560238</t>
  </si>
  <si>
    <t>404</t>
  </si>
  <si>
    <t>998781201</t>
  </si>
  <si>
    <t>Presun hmôt pre obklady keramické v objektoch výšky do 6 m</t>
  </si>
  <si>
    <t>-1037427864</t>
  </si>
  <si>
    <t>783</t>
  </si>
  <si>
    <t>Nátery</t>
  </si>
  <si>
    <t>405</t>
  </si>
  <si>
    <t>783201812</t>
  </si>
  <si>
    <t>Odstránenie starých náterov z kovových stavebných doplnkových konštrukcií oceľovou kefou</t>
  </si>
  <si>
    <t>1087594304</t>
  </si>
  <si>
    <t>406</t>
  </si>
  <si>
    <t>783222100</t>
  </si>
  <si>
    <t>Nátery kov.stav.doplnk.konštr. syntetické farby šedej na vzduchu schnúce dvojnásobné - 70µm</t>
  </si>
  <si>
    <t>-1982233224</t>
  </si>
  <si>
    <t>407</t>
  </si>
  <si>
    <t>783226100</t>
  </si>
  <si>
    <t>Nátery kov.stav.doplnk.konštr. syntetické na vzduchu schnúce základný - 35µm</t>
  </si>
  <si>
    <t>601114551</t>
  </si>
  <si>
    <t>408</t>
  </si>
  <si>
    <t>783624301r</t>
  </si>
  <si>
    <t>Nátery stolárskych výrobkov extreiérový lazúra</t>
  </si>
  <si>
    <t>1316207517</t>
  </si>
  <si>
    <t>409</t>
  </si>
  <si>
    <t>783891221r</t>
  </si>
  <si>
    <t>Nátery omietok a betónových povrchov umývateľné dvojnásobné</t>
  </si>
  <si>
    <t>2132832093</t>
  </si>
  <si>
    <t>784</t>
  </si>
  <si>
    <t>Dokončovacie práce - maľby</t>
  </si>
  <si>
    <t>410</t>
  </si>
  <si>
    <t>784402801</t>
  </si>
  <si>
    <t>Odstránenie malieb oškrabaním, výšky do 3, 80 m</t>
  </si>
  <si>
    <t>1943592694</t>
  </si>
  <si>
    <t>411</t>
  </si>
  <si>
    <t>784410030</t>
  </si>
  <si>
    <t>Oblepenie soklov, stykov, okrajov a iných zariadení, výšky miestnosti do 3,80 m</t>
  </si>
  <si>
    <t>238269867</t>
  </si>
  <si>
    <t>412</t>
  </si>
  <si>
    <t>784410100</t>
  </si>
  <si>
    <t>Penetrovanie jednonásobné jemnozrnných podkladov výšky do 3,80 m</t>
  </si>
  <si>
    <t>1426389839</t>
  </si>
  <si>
    <t>413</t>
  </si>
  <si>
    <t>784410500</t>
  </si>
  <si>
    <t>Prebrúsenie a oprášenie jemnozrnných povrchov výšky do 3, 80 m</t>
  </si>
  <si>
    <t>1299643295</t>
  </si>
  <si>
    <t>414</t>
  </si>
  <si>
    <t>784410600</t>
  </si>
  <si>
    <t>Vyrovnanie trhlín a nerovností na jemnozrnných povrchoch výšky do 3,80 m</t>
  </si>
  <si>
    <t>1920215928</t>
  </si>
  <si>
    <t>415</t>
  </si>
  <si>
    <t>784418011</t>
  </si>
  <si>
    <t>Zakrývanie otvorov, podláh a zariadení fóliou v miestnostiach alebo na schodisku</t>
  </si>
  <si>
    <t>-2001230711</t>
  </si>
  <si>
    <t>416</t>
  </si>
  <si>
    <t>784418012</t>
  </si>
  <si>
    <t>Zakrývanie podláh a zariadení papierom v miestnostiach alebo na schodisku</t>
  </si>
  <si>
    <t>112676815</t>
  </si>
  <si>
    <t>417</t>
  </si>
  <si>
    <t>784452371r1</t>
  </si>
  <si>
    <t>Maľby z maliarskych zmesí ručne nanášané tónované dvojnásobné na jemnozrnný podklad výšky do 3,80 m</t>
  </si>
  <si>
    <t>498221462</t>
  </si>
  <si>
    <t>791</t>
  </si>
  <si>
    <t>Zariadenia veľkokuchýň</t>
  </si>
  <si>
    <t>418</t>
  </si>
  <si>
    <t>791121001r1</t>
  </si>
  <si>
    <t xml:space="preserve">Demontáž  technológie kuchyne, vrátane likvidácie sute, odpojenia ZTI a ELE</t>
  </si>
  <si>
    <t>-1508609568</t>
  </si>
  <si>
    <t>Práce a dodávky M</t>
  </si>
  <si>
    <t>21-M</t>
  </si>
  <si>
    <t>Elektromontáže</t>
  </si>
  <si>
    <t>419</t>
  </si>
  <si>
    <t>210964800</t>
  </si>
  <si>
    <t>Demontáž - bleskozvod</t>
  </si>
  <si>
    <t>1078792585</t>
  </si>
  <si>
    <t>OST</t>
  </si>
  <si>
    <t>Ostatné</t>
  </si>
  <si>
    <t>420</t>
  </si>
  <si>
    <t>OST1</t>
  </si>
  <si>
    <t>Odtrhová skúška kotiev</t>
  </si>
  <si>
    <t>512</t>
  </si>
  <si>
    <t>-1009528656</t>
  </si>
  <si>
    <t>02 - Zdravotechnické inštalácie</t>
  </si>
  <si>
    <t>1 - ZEMNE PRÁCE</t>
  </si>
  <si>
    <t>4 - VODOROVNÉ KONŠTRUKCIE</t>
  </si>
  <si>
    <t>8 - RÚROVÉ VEDENIA</t>
  </si>
  <si>
    <t>9 - OSTATNÉ KONŠTRUKCIE A PRÁCE</t>
  </si>
  <si>
    <t>721 - Vnútorná kanalizácia</t>
  </si>
  <si>
    <t>722 - Vnútorný vodovod</t>
  </si>
  <si>
    <t>725 - Zariaďovacie predmety</t>
  </si>
  <si>
    <t>732 - Strojovne</t>
  </si>
  <si>
    <t>272 - Vedenia rúrové vonkajšie - plynovody</t>
  </si>
  <si>
    <t>ZEMNE PRÁCE</t>
  </si>
  <si>
    <t>110011010</t>
  </si>
  <si>
    <t>Vytýčenie trasy vodovodu, kanalizácie v rovine</t>
  </si>
  <si>
    <t>km</t>
  </si>
  <si>
    <t>132201209</t>
  </si>
  <si>
    <t>Príplatok za lepivosť horniny tr.3 v rýhach š. do 200 cm</t>
  </si>
  <si>
    <t>132211201</t>
  </si>
  <si>
    <t>Hĺbenie rýh šírka nad 60 cm v hornine 3 ručne</t>
  </si>
  <si>
    <t>161101101</t>
  </si>
  <si>
    <t>Zvislé premiestnenie výkopu horn. tr. 1-4 nad 1 m do 2,5 m</t>
  </si>
  <si>
    <t>162601102</t>
  </si>
  <si>
    <t>Vodorovné premiestnenie výkopu do 5000 m horn. tr. 1-4</t>
  </si>
  <si>
    <t>167101102</t>
  </si>
  <si>
    <t>Nakladanie výkopku nad 100 m3 v horn. tr. 1-4</t>
  </si>
  <si>
    <t>167101103</t>
  </si>
  <si>
    <t>Skladanie alebo prekladanie výkopu v horn. tr. 1-4</t>
  </si>
  <si>
    <t>175101101</t>
  </si>
  <si>
    <t>Obsyp potrubia bez prehodenia sypaniny</t>
  </si>
  <si>
    <t>175101109</t>
  </si>
  <si>
    <t>Obsyp potrubia príplatok za prehodenie sypaniny</t>
  </si>
  <si>
    <t>583371010</t>
  </si>
  <si>
    <t>Štrkopiesok 0-8 B1</t>
  </si>
  <si>
    <t>VODOROVNÉ KONŠTRUKCIE</t>
  </si>
  <si>
    <t>451541111</t>
  </si>
  <si>
    <t>Lôžko pod potrubie, stoky v otvorenom výkope zo štrkodrvy</t>
  </si>
  <si>
    <t>RÚROVÉ VEDENIA</t>
  </si>
  <si>
    <t>871161121</t>
  </si>
  <si>
    <t>Montáž potrubia z tlakových rúrok polyetylénových d 32</t>
  </si>
  <si>
    <t>871181121</t>
  </si>
  <si>
    <t>Montáž potrubia z tlakových rúrok polyetylénových d 50</t>
  </si>
  <si>
    <t>871211121</t>
  </si>
  <si>
    <t>Montáž potrubia z tlakových rúrok polyetylénových d 63</t>
  </si>
  <si>
    <t>286138400</t>
  </si>
  <si>
    <t>Rúrka PVC tlaková ťažká LPE d 32x 2,9x6000 voda</t>
  </si>
  <si>
    <t>kus</t>
  </si>
  <si>
    <t>286138480</t>
  </si>
  <si>
    <t>Rúrka PVC tlaková ťažká LPE d 50x 4,6x6000 voda</t>
  </si>
  <si>
    <t>286138500</t>
  </si>
  <si>
    <t>Rúrka PVC tlaková ťažká LPE d 63x 5,7x6000 voda</t>
  </si>
  <si>
    <t>871313121</t>
  </si>
  <si>
    <t>Montáž potrubia z kanalizačných rúr z PVC v otvorenom výkope do 20% DN 150, tesnenie gum. krúžkami</t>
  </si>
  <si>
    <t>871353121</t>
  </si>
  <si>
    <t>Montáž potrubia z kanalizačných rúr z PVC v otvorenom výkope do 20% DN 200, tesnenie gum. krúžkami</t>
  </si>
  <si>
    <t>286110100</t>
  </si>
  <si>
    <t>Rúrka PVC kanalizačná spoj gum. krúžkom 110x3,2x5000</t>
  </si>
  <si>
    <t>286110150</t>
  </si>
  <si>
    <t>Rúrka PVC kanalizačná spoj gum. krúžkom 125x3,2x5000</t>
  </si>
  <si>
    <t>286110200</t>
  </si>
  <si>
    <t>Rúrka PVC kanalizačná spoj gum. krúžkom 160x4,7x5000</t>
  </si>
  <si>
    <t>286110250</t>
  </si>
  <si>
    <t>Rúrka PVC kanalizačná spoj gum. krúžkom 200x5,9x5000</t>
  </si>
  <si>
    <t>892101111</t>
  </si>
  <si>
    <t>Skúška tesnosti kanalizačného potrubia DN do 200 vodou</t>
  </si>
  <si>
    <t>892233111</t>
  </si>
  <si>
    <t>Preplachovanie a dezinfekcia vodovodného potrubia DN 40-70</t>
  </si>
  <si>
    <t>892241111</t>
  </si>
  <si>
    <t>Tlaková skúška vodovodného potrubia DN do 80</t>
  </si>
  <si>
    <t>OSTATNÉ KONŠTRUKCIE A PRÁCE</t>
  </si>
  <si>
    <t>998271101</t>
  </si>
  <si>
    <t>Presun hmôt pre lôžko a obsyp vonkajšieho vodovodného a kanalizačného potrubia</t>
  </si>
  <si>
    <t>Vnútorná kanalizácia</t>
  </si>
  <si>
    <t>721174024</t>
  </si>
  <si>
    <t>Potrubie kanalizačné z PP odpadové DN 70</t>
  </si>
  <si>
    <t>721174025</t>
  </si>
  <si>
    <t>Potrubie kanalizačné z PP odpadové DN 100</t>
  </si>
  <si>
    <t>721174041</t>
  </si>
  <si>
    <t>Potrubie kanalizačné z PP pripojovacie DN 32</t>
  </si>
  <si>
    <t>721174042</t>
  </si>
  <si>
    <t>Potrubie kanalizačné z PP pripojovacie DN 40</t>
  </si>
  <si>
    <t>721174043</t>
  </si>
  <si>
    <t>Potrubie kanalizačné z PP pripojovacie DN 50</t>
  </si>
  <si>
    <t>721194103</t>
  </si>
  <si>
    <t>Vyvedenie a upevnenie kanal. výpustiek D 32x1.8</t>
  </si>
  <si>
    <t>721194104</t>
  </si>
  <si>
    <t>Vyvedenie a upevnenie kanal. výpustiek D 40x1.8</t>
  </si>
  <si>
    <t>721194105</t>
  </si>
  <si>
    <t>Vyvedenie a upevnenie kanal. výpustiek D 50x1.8</t>
  </si>
  <si>
    <t>721194109</t>
  </si>
  <si>
    <t>Vyvedenie a upevnenie kanal. výpustiek D 110x2.3</t>
  </si>
  <si>
    <t>721211306</t>
  </si>
  <si>
    <t>Podlahové vpusty veľkokuchynské nerez so zápach uzav</t>
  </si>
  <si>
    <t>721211401</t>
  </si>
  <si>
    <t>Podlahové žľaby veľkokuchynské nerez so zápach uzav</t>
  </si>
  <si>
    <t>721211514</t>
  </si>
  <si>
    <t>Montáž podlahového vpustu</t>
  </si>
  <si>
    <t>721211610</t>
  </si>
  <si>
    <t>Montáž podlahového odtokového žlabu dĺ. 1000 mm</t>
  </si>
  <si>
    <t>721226212</t>
  </si>
  <si>
    <t>Zápachová uzávierka pisoárová DN 40</t>
  </si>
  <si>
    <t>721226312</t>
  </si>
  <si>
    <t>Zápachová uzávierka pre umývadlá DN 40</t>
  </si>
  <si>
    <t>721226412</t>
  </si>
  <si>
    <t>Zápachová uzávierka pre drezy DN 50</t>
  </si>
  <si>
    <t>721226511</t>
  </si>
  <si>
    <t xml:space="preserve">Zápachová uzávierka veľkochynská  - viď technológia</t>
  </si>
  <si>
    <t>721242116</t>
  </si>
  <si>
    <t>Lapače strešných splavenín DN 125</t>
  </si>
  <si>
    <t>721273210</t>
  </si>
  <si>
    <t>Montáž ventilačných hlavíc iných typov DN 100</t>
  </si>
  <si>
    <t>721290111</t>
  </si>
  <si>
    <t>Skúška tesnosti kanalizácie vodou do DN 125</t>
  </si>
  <si>
    <t>721290123</t>
  </si>
  <si>
    <t>Skúška tesnosti kanalizácie dymom do DN 300</t>
  </si>
  <si>
    <t>721999904</t>
  </si>
  <si>
    <t>Vnútorná kanalizácia HZS T4</t>
  </si>
  <si>
    <t>hod</t>
  </si>
  <si>
    <t>998721101</t>
  </si>
  <si>
    <t>Presun hmôt pre vnút. kanalizáciu v objektoch výšky do 6 m</t>
  </si>
  <si>
    <t>Vnútorný vodovod</t>
  </si>
  <si>
    <t>722105220</t>
  </si>
  <si>
    <t>Potrubie z rúr REHAU, rúrka univerzálna RAUTITAN flex priemer 20,0x2,8 v kotúčoch</t>
  </si>
  <si>
    <t>722105225</t>
  </si>
  <si>
    <t>Potrubie z rúr REHAU, rúrka univerzálna RAUTITAN flex priemer 25,0x3,5 v kotúčoch</t>
  </si>
  <si>
    <t>722105232</t>
  </si>
  <si>
    <t>Potrubie z rúr REHAU, rúrka univerzálna RAUTITAN flex priemer 32,0x4,4 v kotúčoch</t>
  </si>
  <si>
    <t>722105240</t>
  </si>
  <si>
    <t>Potrubie z rúr REHAU, rúrka univerzálna RAUTITAN flex priemer 40,0x5,5 v tyčiach</t>
  </si>
  <si>
    <t>722105250</t>
  </si>
  <si>
    <t>Potrubie z rúr REHAU, rúrka univerzálna RAUTITAN flex priemer 50,0x6,9 v tyčiach</t>
  </si>
  <si>
    <t>722131916</t>
  </si>
  <si>
    <t>Opr. vodov. ocel. potr. záv. vsadenie odbočky do potr. DN 50</t>
  </si>
  <si>
    <t>súbor</t>
  </si>
  <si>
    <t>722131936</t>
  </si>
  <si>
    <t>Opr. vodov. ocel. potr. záv. prepojenie stáv. potrubia DN 50</t>
  </si>
  <si>
    <t>722140104</t>
  </si>
  <si>
    <t>Potrubie vod. z ocel. rúr z ušlacht. ocele spojované lisovaním DN 25</t>
  </si>
  <si>
    <t>722140105</t>
  </si>
  <si>
    <t>Potrubie vod. z ocel. rúr z ušlacht. ocele spojované lisovaním DN 32</t>
  </si>
  <si>
    <t>722182111</t>
  </si>
  <si>
    <t>Ochrana potrubia izoláciou Mirelon DN 16</t>
  </si>
  <si>
    <t>722182112</t>
  </si>
  <si>
    <t>Ochrana potrubia izoláciou Mirelon DN 20</t>
  </si>
  <si>
    <t>722182113</t>
  </si>
  <si>
    <t>Ochrana potrubia izoláciou Mirelon DN 25</t>
  </si>
  <si>
    <t>722182114</t>
  </si>
  <si>
    <t>Ochrana potrubia izoláciou Mirelon DN 32</t>
  </si>
  <si>
    <t>722182115</t>
  </si>
  <si>
    <t>Ochrana potrubia izoláciou Mirelon DN 40</t>
  </si>
  <si>
    <t>548726180</t>
  </si>
  <si>
    <t>Háky na potr. kov. 6/4 G bal.100ks</t>
  </si>
  <si>
    <t>100 ks</t>
  </si>
  <si>
    <t>553362640</t>
  </si>
  <si>
    <t>Tyč závitová pozinkovaná M16 x 1000 mm</t>
  </si>
  <si>
    <t>722220111</t>
  </si>
  <si>
    <t>Arm. vod. s 1 závitom, nástenka K 247 pre výt. ventil G 1/2</t>
  </si>
  <si>
    <t>722220121</t>
  </si>
  <si>
    <t>Arm. vod. s 1 závitom, nástenka K 247 pre batériu G 1/2x150mm</t>
  </si>
  <si>
    <t>pár</t>
  </si>
  <si>
    <t>722222219</t>
  </si>
  <si>
    <t>Armat. vodov. s 1 závitom, ventil vypúšťací K 275 M G 1/2</t>
  </si>
  <si>
    <t>722229101</t>
  </si>
  <si>
    <t>Montáž vodov. armatúr ostatných s 1 závitom G 1/2</t>
  </si>
  <si>
    <t>722230101</t>
  </si>
  <si>
    <t>Armat. vodov. s 2 závitmi, ventil priamy KE 83 T G 1/2</t>
  </si>
  <si>
    <t>722230103</t>
  </si>
  <si>
    <t>Armat. vodov. s 2 závitmi, ventil priamy KE 83 T G 1</t>
  </si>
  <si>
    <t>722230104</t>
  </si>
  <si>
    <t>Armat. vodov. s 2 závitmi, ventil priamy KE 83 T G 5/4</t>
  </si>
  <si>
    <t>722230105</t>
  </si>
  <si>
    <t>Armat. vodov. s 2 závitmi, ventil priamy KE 83 T G 6/4</t>
  </si>
  <si>
    <t>722230106</t>
  </si>
  <si>
    <t>Armat. vodov. s 2 závitmi, ventil priamy KE 83 T G 2</t>
  </si>
  <si>
    <t>722231061</t>
  </si>
  <si>
    <t>Armat. vodov. s 2 závitmi, ventil spätný VE 3030 G 1/2</t>
  </si>
  <si>
    <t>722231063</t>
  </si>
  <si>
    <t>Armat. vodov. s 2 závitmi, ventil spätný VE 3030 G 1</t>
  </si>
  <si>
    <t>722231064</t>
  </si>
  <si>
    <t>Armat. vodov. s 2 závitmi, ventil spätný VE 3030 G 5/4</t>
  </si>
  <si>
    <t>722231065</t>
  </si>
  <si>
    <t>Armat. vodov. s 2 závitmi, ventil spätný VE 3030 G 6/4</t>
  </si>
  <si>
    <t>722231161</t>
  </si>
  <si>
    <t>Armat. vod. s 2 závit. ventil poistný priamy ON 137030 G1/2</t>
  </si>
  <si>
    <t>722231165</t>
  </si>
  <si>
    <t>Armat. vod. s 2 závit. ventil poistný priamy ON 137030 G 6/4</t>
  </si>
  <si>
    <t>722239101</t>
  </si>
  <si>
    <t>Montáž vodov. armatúr s 2 závitmi G 1/2</t>
  </si>
  <si>
    <t>722239103</t>
  </si>
  <si>
    <t>Montáž vodov. armatúr s 2 závitmi G 1</t>
  </si>
  <si>
    <t>722239104</t>
  </si>
  <si>
    <t>Montáž vodov. armatúr s 2 závitmi G 5/4</t>
  </si>
  <si>
    <t>722239105</t>
  </si>
  <si>
    <t>Montáž vodov. armatúr s 2 závitmi G 6/4</t>
  </si>
  <si>
    <t>722239106</t>
  </si>
  <si>
    <t>Montáž vodov. armatúr s 2 závitmi G 2</t>
  </si>
  <si>
    <t>722254106</t>
  </si>
  <si>
    <t>Montáž hydrantovej skrine nástennej s výzbrojou</t>
  </si>
  <si>
    <t>722254233</t>
  </si>
  <si>
    <t>Požiarne prísl.,hadic.navij. NOHA typ A25/30 na stenu 800x800x200mm</t>
  </si>
  <si>
    <t>722290226</t>
  </si>
  <si>
    <t>Tlakové skúšky vodov. potrubia závitového do DN 50</t>
  </si>
  <si>
    <t>722290234</t>
  </si>
  <si>
    <t>Preplachovanie a dezinfekcia vodov. potrubia do DN 80</t>
  </si>
  <si>
    <t>722999904</t>
  </si>
  <si>
    <t>Vnútorný vodovod HZS T4</t>
  </si>
  <si>
    <t>998722101</t>
  </si>
  <si>
    <t>Presun hmôt pre vnút. vodovod v objektoch výšky do 6 m</t>
  </si>
  <si>
    <t>Zariaďovacie predmety</t>
  </si>
  <si>
    <t>725116231</t>
  </si>
  <si>
    <t>Montáž predstenového systému záchodov do kombinovaných stien</t>
  </si>
  <si>
    <t>551672900</t>
  </si>
  <si>
    <t>Sedátko záchodové T3542 biele</t>
  </si>
  <si>
    <t>551908210</t>
  </si>
  <si>
    <t>GEBERIT Duofix pre závesné WC s montážnou sadou</t>
  </si>
  <si>
    <t>551911150</t>
  </si>
  <si>
    <t>Tlačidlo GEBERIT</t>
  </si>
  <si>
    <t>6423E0151</t>
  </si>
  <si>
    <t>Klozet závesný, biely</t>
  </si>
  <si>
    <t>725119213</t>
  </si>
  <si>
    <t>Montáž záchodových mís závesných</t>
  </si>
  <si>
    <t>725119309</t>
  </si>
  <si>
    <t>Príplatok za použitie silikónového tmelu 0,30 kg/kus</t>
  </si>
  <si>
    <t>725122100</t>
  </si>
  <si>
    <t>Pisoárové záchody z diturvitu štandardná kvalita bez nádrže</t>
  </si>
  <si>
    <t>725129202</t>
  </si>
  <si>
    <t>Montáž pisoárov keramických</t>
  </si>
  <si>
    <t>725129208</t>
  </si>
  <si>
    <t>Montáž splachovača pisoára automatic.</t>
  </si>
  <si>
    <t>6425D0251</t>
  </si>
  <si>
    <t>Splachovač pisoarový APIS</t>
  </si>
  <si>
    <t>725212200</t>
  </si>
  <si>
    <t>Umývadlo z diturvitu so zápach. uzáv. štandardná kvalita</t>
  </si>
  <si>
    <t>725219401</t>
  </si>
  <si>
    <t>Montáž umývadiel keramických so záp. uzáv. na skrutky</t>
  </si>
  <si>
    <t>725231221</t>
  </si>
  <si>
    <t>Montáž predstenového systému bidetov do kombinovaných stien</t>
  </si>
  <si>
    <t>725232100</t>
  </si>
  <si>
    <t>Bidety z diturvitu štandardná kvalita bez bidetovej súpravy</t>
  </si>
  <si>
    <t>725239101</t>
  </si>
  <si>
    <t>Montáž bidetov z diturvitu bez bidetovej súpravy</t>
  </si>
  <si>
    <t>725244125</t>
  </si>
  <si>
    <t>Montáž, zástena sprchová jednokrídlová bočné do výšky 2000 mm a šírky 1000 mm</t>
  </si>
  <si>
    <t>5521C0191</t>
  </si>
  <si>
    <t>Zástena sprchová</t>
  </si>
  <si>
    <t>725249105</t>
  </si>
  <si>
    <t>Montáž sprchových boxov</t>
  </si>
  <si>
    <t>5521G2903</t>
  </si>
  <si>
    <t>Kút sprchovací</t>
  </si>
  <si>
    <t>5521G9108</t>
  </si>
  <si>
    <t>Sifón do sprchovej vaničky, chróm - D 5813 AA</t>
  </si>
  <si>
    <t>725314290</t>
  </si>
  <si>
    <t>Príslušenstvo k drezu v kuchynských zostavách</t>
  </si>
  <si>
    <t>725314370</t>
  </si>
  <si>
    <t>Drez jednoduchý nerez. veľkokuchyn. štandardná kvalita</t>
  </si>
  <si>
    <t>725319201</t>
  </si>
  <si>
    <t>Montáž drezov smalt, nerez, polypropylén. jednod veľkokuch.so zápach uzávier</t>
  </si>
  <si>
    <t>725319202</t>
  </si>
  <si>
    <t>Príplatok za použitie silikónového tmelu 0,2 kg/kus</t>
  </si>
  <si>
    <t>725339101</t>
  </si>
  <si>
    <t>Montáž výleviek keramic., liat, a i. hmoty bez výtok armat. a splach nádrže</t>
  </si>
  <si>
    <t>551911450</t>
  </si>
  <si>
    <t>GEBERIT Duofix pre bidet s montážnou sadou</t>
  </si>
  <si>
    <t>6427B0101</t>
  </si>
  <si>
    <t>Výlevka závesná</t>
  </si>
  <si>
    <t>6427B9001</t>
  </si>
  <si>
    <t>Sifón plastový, biely - D 5870 AA</t>
  </si>
  <si>
    <t>6427B9002</t>
  </si>
  <si>
    <t>Mriežka výlevková, chróm - D 5991 BG</t>
  </si>
  <si>
    <t>725539106</t>
  </si>
  <si>
    <t>Montáž elektrických ohrievačov ostatných do 30l</t>
  </si>
  <si>
    <t>5412E0204</t>
  </si>
  <si>
    <t>Ohrievač vody elektrický tlakový EO 10 P - 110400</t>
  </si>
  <si>
    <t>725819201</t>
  </si>
  <si>
    <t>Montáž ventilov nástenných G 1/2</t>
  </si>
  <si>
    <t>725819301</t>
  </si>
  <si>
    <t>Montáž ventilov stojankových G 1/2</t>
  </si>
  <si>
    <t>551100960</t>
  </si>
  <si>
    <t>Ventil výtokový stojan 1/2</t>
  </si>
  <si>
    <t>551101060</t>
  </si>
  <si>
    <t xml:space="preserve">Ventil výtokový  G 1/2</t>
  </si>
  <si>
    <t>725819402</t>
  </si>
  <si>
    <t>Montáž ventilov rohových G 1/2</t>
  </si>
  <si>
    <t>551410300</t>
  </si>
  <si>
    <t>Ventil rohový T66 1/2 vršok T13</t>
  </si>
  <si>
    <t>725820500</t>
  </si>
  <si>
    <t>Súprava bidetová štandardná kvalita</t>
  </si>
  <si>
    <t>725820700</t>
  </si>
  <si>
    <t>Batéria drezová jednopáková do 1 otvoru štandardná kvalita</t>
  </si>
  <si>
    <t>551430700</t>
  </si>
  <si>
    <t>Batéria veľkochyn. - viď technologia</t>
  </si>
  <si>
    <t>725821200</t>
  </si>
  <si>
    <t>Batéria umývadlová nástenná G 1/2 x 150 štandardná kvalita</t>
  </si>
  <si>
    <t>725821400</t>
  </si>
  <si>
    <t>Batéria umývadlová jednopáková do 1 otvoru štandardná kvalita</t>
  </si>
  <si>
    <t>725829201</t>
  </si>
  <si>
    <t>Montáž batérií umýv. a drez. ostatných typov nást. chromov.</t>
  </si>
  <si>
    <t>725829202</t>
  </si>
  <si>
    <t>Montáž batérií umýv. a drez. ostatných typov veľkokuchyn.</t>
  </si>
  <si>
    <t>725829301</t>
  </si>
  <si>
    <t>Montáž batérií umýv. a drez. ostatných typov stojank. G 1/2</t>
  </si>
  <si>
    <t>725840200</t>
  </si>
  <si>
    <t>Batéria sprchová nástenná G 1/2 štandardná kvalita</t>
  </si>
  <si>
    <t>725849200</t>
  </si>
  <si>
    <t>Montáž batérií sprch. násten. s nastav. výškou</t>
  </si>
  <si>
    <t>551925550</t>
  </si>
  <si>
    <t>Sprcha ručná</t>
  </si>
  <si>
    <t>551C07203</t>
  </si>
  <si>
    <t>Hadica spr.kovová CERAWELL Metalflex dĺ.150 cm, chróm - A 2400 AA</t>
  </si>
  <si>
    <t>725869101</t>
  </si>
  <si>
    <t>Montáž zápach. uzávierok umývadlových D 40</t>
  </si>
  <si>
    <t>725869204</t>
  </si>
  <si>
    <t>Montáž zápach. uzávierok drez. jednod. D 50</t>
  </si>
  <si>
    <t>725869207</t>
  </si>
  <si>
    <t>Montáž zápach. uzávierok bidet. DN 40</t>
  </si>
  <si>
    <t>725869210</t>
  </si>
  <si>
    <t>Montáž zápachových uzávierok sprchových DN 40/50</t>
  </si>
  <si>
    <t>725869212</t>
  </si>
  <si>
    <t>Montáž zápachových uzávierok podlah. nad DN 50/70</t>
  </si>
  <si>
    <t>725869218</t>
  </si>
  <si>
    <t xml:space="preserve">Montáž zápach. uzávierok  ostatných</t>
  </si>
  <si>
    <t>2863K1011</t>
  </si>
  <si>
    <t>HL138</t>
  </si>
  <si>
    <t>286513600</t>
  </si>
  <si>
    <t>Hlavica ventilačná HL810-DN100</t>
  </si>
  <si>
    <t>484B12621</t>
  </si>
  <si>
    <t>Lievik vypúšťací so sifónom HL21</t>
  </si>
  <si>
    <t>725999904</t>
  </si>
  <si>
    <t>Zariaďovacie predmety HZS T4</t>
  </si>
  <si>
    <t>998725101</t>
  </si>
  <si>
    <t>Presun hmôt pre zariaď. predmety v objektoch výšky do 6 m</t>
  </si>
  <si>
    <t>732</t>
  </si>
  <si>
    <t>Strojovne</t>
  </si>
  <si>
    <t>732429111</t>
  </si>
  <si>
    <t>Montáž čerpadiel obehových špirál. DN 25</t>
  </si>
  <si>
    <t>732450101</t>
  </si>
  <si>
    <t>Montáž tepelného čerpadla pre pohrev TUV</t>
  </si>
  <si>
    <t>5411E0201</t>
  </si>
  <si>
    <t>Systém rozvodu vzduchu / sanie, výfuk pre TČ</t>
  </si>
  <si>
    <t>541210170</t>
  </si>
  <si>
    <t>tepelné čerpadlo pre ohrev TUV - napr. Viessmann Vitocal 060-A typ T0E</t>
  </si>
  <si>
    <t>541210300</t>
  </si>
  <si>
    <t>Poistná skupina k TČ</t>
  </si>
  <si>
    <t>541210310</t>
  </si>
  <si>
    <t>Suchá elektrická špirála 1,5 kW</t>
  </si>
  <si>
    <t>732999904</t>
  </si>
  <si>
    <t>Strojovne, HZS T4</t>
  </si>
  <si>
    <t>998732101</t>
  </si>
  <si>
    <t>Presun hmôt pre strojovne umiestnené vo výške do 6 m</t>
  </si>
  <si>
    <t>4261A1913</t>
  </si>
  <si>
    <t>Čerpadlo UP 20-14N</t>
  </si>
  <si>
    <t>Vedenia rúrové vonkajšie - plynovody</t>
  </si>
  <si>
    <t>803221010</t>
  </si>
  <si>
    <t>Vyhľadávací vodič na potrubí z PE D do 150</t>
  </si>
  <si>
    <t>803223000</t>
  </si>
  <si>
    <t>Uloženie PE fólie na obsyp</t>
  </si>
  <si>
    <t>2832F0508</t>
  </si>
  <si>
    <t>Fólia výstražná Biela, šír.300mm, bal. 300 m - 84 30 65</t>
  </si>
  <si>
    <t>03 - Elektroinštalácia</t>
  </si>
  <si>
    <t>D1 - PRÍSTAVBA ZÁKLADNEJ ŠKOLY</t>
  </si>
  <si>
    <t xml:space="preserve">    D2 - NN PRÍPOJKA</t>
  </si>
  <si>
    <t xml:space="preserve">    D3 - ELEKTROINŠTALÁCIA</t>
  </si>
  <si>
    <t xml:space="preserve">    D4 - VONKAJŠIE ROZVODY</t>
  </si>
  <si>
    <t xml:space="preserve">    D5 - ELEKTROINŠTALÁCIA 1.NP</t>
  </si>
  <si>
    <t xml:space="preserve">    D6 - ELEKTROINŠTALÁCIA KUCHYNE</t>
  </si>
  <si>
    <t xml:space="preserve">    D7 - ROZVÁDZAČ RH1</t>
  </si>
  <si>
    <t xml:space="preserve">    D8 - ROZVÁDZAČ RK1</t>
  </si>
  <si>
    <t xml:space="preserve">    D9 - RACK</t>
  </si>
  <si>
    <t xml:space="preserve">    D10 - BLESKOZVOD A UZEMNENIE</t>
  </si>
  <si>
    <t>D1</t>
  </si>
  <si>
    <t>PRÍSTAVBA ZÁKLADNEJ ŠKOLY</t>
  </si>
  <si>
    <t>D2</t>
  </si>
  <si>
    <t>NN PRÍPOJKA</t>
  </si>
  <si>
    <t>Pol167</t>
  </si>
  <si>
    <t>Kábel NAYY-J 4x95, pevne</t>
  </si>
  <si>
    <t>-1059428752</t>
  </si>
  <si>
    <t>Pol49</t>
  </si>
  <si>
    <t>Pol168</t>
  </si>
  <si>
    <t>CYKY-J 4x70</t>
  </si>
  <si>
    <t>-1676961005</t>
  </si>
  <si>
    <t>Pol50</t>
  </si>
  <si>
    <t>Pol169</t>
  </si>
  <si>
    <t>Výstražná fólia</t>
  </si>
  <si>
    <t>-1222201888</t>
  </si>
  <si>
    <t>Pol51</t>
  </si>
  <si>
    <t>Pol170</t>
  </si>
  <si>
    <t>Polopriame meranie ZSE, jeden odberateľ do 125A HASMA ER P.V 100/5A</t>
  </si>
  <si>
    <t>1715111427</t>
  </si>
  <si>
    <t>Pol52</t>
  </si>
  <si>
    <t>Pol171</t>
  </si>
  <si>
    <t>FXP50 Trubka FXP 50</t>
  </si>
  <si>
    <t>1231041760</t>
  </si>
  <si>
    <t>Pol53</t>
  </si>
  <si>
    <t>Pol172</t>
  </si>
  <si>
    <t>Výkopové práce, strojom</t>
  </si>
  <si>
    <t>-1585860410</t>
  </si>
  <si>
    <t>Pol173</t>
  </si>
  <si>
    <t>Zásyp káblovej ryhy</t>
  </si>
  <si>
    <t>388552302</t>
  </si>
  <si>
    <t>Pol174</t>
  </si>
  <si>
    <t>Hydraulická pretláčka s chráničkou DN110</t>
  </si>
  <si>
    <t>531673601</t>
  </si>
  <si>
    <t>Pol175</t>
  </si>
  <si>
    <t>Odborná prehliadka a skúška NN prípojky</t>
  </si>
  <si>
    <t>63256403</t>
  </si>
  <si>
    <t>D3</t>
  </si>
  <si>
    <t>ELEKTROINŠTALÁCIA</t>
  </si>
  <si>
    <t>D4</t>
  </si>
  <si>
    <t>VONKAJŠIE ROZVODY</t>
  </si>
  <si>
    <t>Pol176</t>
  </si>
  <si>
    <t>NAYY-J 4x16 , pevne</t>
  </si>
  <si>
    <t>1949589990</t>
  </si>
  <si>
    <t>Pol58</t>
  </si>
  <si>
    <t>-1494721046</t>
  </si>
  <si>
    <t>-1504286346</t>
  </si>
  <si>
    <t>1787164469</t>
  </si>
  <si>
    <t>D5</t>
  </si>
  <si>
    <t>ELEKTROINŠTALÁCIA 1.NP</t>
  </si>
  <si>
    <t>Pol177</t>
  </si>
  <si>
    <t>LED 230V/24W Kruhové svietidlo 1920lm, IP65</t>
  </si>
  <si>
    <t>-913116924</t>
  </si>
  <si>
    <t>Pol59</t>
  </si>
  <si>
    <t>Pol178</t>
  </si>
  <si>
    <t>LED 230V/24W Kruhové svietidlo so senzorom pohybu 1920lm, IP44</t>
  </si>
  <si>
    <t>-1568370814</t>
  </si>
  <si>
    <t>Pol60</t>
  </si>
  <si>
    <t>Pol179</t>
  </si>
  <si>
    <t>LED núdzové sv. 230V/2W Núdzové svietidlo 3hod, IP20</t>
  </si>
  <si>
    <t>-66005142</t>
  </si>
  <si>
    <t>Pol61</t>
  </si>
  <si>
    <t>Pol180</t>
  </si>
  <si>
    <t>RDTJ 18CCT, IP54 Svietidlo Sinclair LED 230V/18W, 1800lm</t>
  </si>
  <si>
    <t>-1412026262</t>
  </si>
  <si>
    <t>Pol62</t>
  </si>
  <si>
    <t>Pol181</t>
  </si>
  <si>
    <t>DLTJ 24CCT, IP20 Svietidlo Sinclair LED 230V/24W, 2760lm</t>
  </si>
  <si>
    <t>881433811</t>
  </si>
  <si>
    <t>Pol63</t>
  </si>
  <si>
    <t>Pol182</t>
  </si>
  <si>
    <t>PL 595936NWC, IP20 Svietidlo Sinclair LED štvorec s rámom, 230V/36W, 3600lm</t>
  </si>
  <si>
    <t>-1494279787</t>
  </si>
  <si>
    <t>Pol64</t>
  </si>
  <si>
    <t>Pol183</t>
  </si>
  <si>
    <t>PL595936NWC UGR&lt;19, IP20 Svietidlo Sinclair LED štvorec 230V/36W, 3600lm</t>
  </si>
  <si>
    <t>-1241752406</t>
  </si>
  <si>
    <t>Pol65</t>
  </si>
  <si>
    <t>Pol184</t>
  </si>
  <si>
    <t>PL1203040NWC UGR&lt;19, IP20 Svietidlo Sinclair LED obdlžnik s rámom, 230V/40W, 4000lm</t>
  </si>
  <si>
    <t>1598916373</t>
  </si>
  <si>
    <t>Pol66</t>
  </si>
  <si>
    <t>Pol185</t>
  </si>
  <si>
    <t>TPL20, IP66 Svietidlo Sinclair LED obdlžnik 230V/20W, 2800lm</t>
  </si>
  <si>
    <t>-371423561</t>
  </si>
  <si>
    <t>Pol67</t>
  </si>
  <si>
    <t>Pol186</t>
  </si>
  <si>
    <t>TPL45, IP66 Svietidlo Sinclair LED obdlžnik 230V/45W, 6300lm</t>
  </si>
  <si>
    <t>1233246467</t>
  </si>
  <si>
    <t>Pol68</t>
  </si>
  <si>
    <t>Pol187</t>
  </si>
  <si>
    <t>č.1 Spínač osvetlenia, biely</t>
  </si>
  <si>
    <t>-1515230212</t>
  </si>
  <si>
    <t>Pol69</t>
  </si>
  <si>
    <t>Pol188</t>
  </si>
  <si>
    <t>č.5 Spínač osvetlenia sériový, biely</t>
  </si>
  <si>
    <t>1626442222</t>
  </si>
  <si>
    <t>Pol70</t>
  </si>
  <si>
    <t>Pol189</t>
  </si>
  <si>
    <t>č.6 Prepínač osvetlenia striedavý, biely</t>
  </si>
  <si>
    <t>-754989651</t>
  </si>
  <si>
    <t>Pol71</t>
  </si>
  <si>
    <t>Pol190</t>
  </si>
  <si>
    <t>č.7 Prepínač osvetlenia krížový</t>
  </si>
  <si>
    <t>2016958098</t>
  </si>
  <si>
    <t>Pol72</t>
  </si>
  <si>
    <t>Pol191</t>
  </si>
  <si>
    <t>Zásuvka jednonásobná, biela</t>
  </si>
  <si>
    <t>1956255439</t>
  </si>
  <si>
    <t>Pol73</t>
  </si>
  <si>
    <t>Pol192</t>
  </si>
  <si>
    <t>PO Zásuvka jednonásobná s prepäťovou ochranou, biela</t>
  </si>
  <si>
    <t>-2030095409</t>
  </si>
  <si>
    <t>Pol74</t>
  </si>
  <si>
    <t>Pol193</t>
  </si>
  <si>
    <t>Rámik jednoduchý, biely</t>
  </si>
  <si>
    <t>923973902</t>
  </si>
  <si>
    <t>Pol75</t>
  </si>
  <si>
    <t>Pol194</t>
  </si>
  <si>
    <t>Rámik dvojnásobný, biely</t>
  </si>
  <si>
    <t>-357188512</t>
  </si>
  <si>
    <t>Pol76</t>
  </si>
  <si>
    <t>Pol195</t>
  </si>
  <si>
    <t>Rámik trojnásobný, biely</t>
  </si>
  <si>
    <t>-829308412</t>
  </si>
  <si>
    <t>Pol77</t>
  </si>
  <si>
    <t>Pol196</t>
  </si>
  <si>
    <t>Zásuvka 2xRJ45 FTP</t>
  </si>
  <si>
    <t>-1026013513</t>
  </si>
  <si>
    <t>Pol78</t>
  </si>
  <si>
    <t>Pol197</t>
  </si>
  <si>
    <t>PIR Senzor pohybu 360° IP44</t>
  </si>
  <si>
    <t>-1907289361</t>
  </si>
  <si>
    <t>Pol79</t>
  </si>
  <si>
    <t>Pol198</t>
  </si>
  <si>
    <t>IN 10/4 CT Ventilátor s dobehom</t>
  </si>
  <si>
    <t>1483827276</t>
  </si>
  <si>
    <t>Pol80</t>
  </si>
  <si>
    <t>Pol199</t>
  </si>
  <si>
    <t>KP 67/2 Krabica prístrojová (pod omietku)</t>
  </si>
  <si>
    <t>595063794</t>
  </si>
  <si>
    <t>Pol81</t>
  </si>
  <si>
    <t>Pol200</t>
  </si>
  <si>
    <t>Svorkovnica ekvipotenciálna s krytom</t>
  </si>
  <si>
    <t>1874686929</t>
  </si>
  <si>
    <t>Pol82</t>
  </si>
  <si>
    <t>Pol201</t>
  </si>
  <si>
    <t>CHKE-R-J 3x1,5 Kábel bezhalogénový, pevne</t>
  </si>
  <si>
    <t>-474757324</t>
  </si>
  <si>
    <t>Pol83</t>
  </si>
  <si>
    <t>Pol202</t>
  </si>
  <si>
    <t>CHKE-R-J 3x2,5 Kábel bezhalogénový, pevne</t>
  </si>
  <si>
    <t>-348878829</t>
  </si>
  <si>
    <t>Pol84</t>
  </si>
  <si>
    <t>Pol203</t>
  </si>
  <si>
    <t>CHKE-V-J 3x1,5 Kábel bezhalogénový odolný voči ohni, pevne</t>
  </si>
  <si>
    <t>1302408519</t>
  </si>
  <si>
    <t>Pol85</t>
  </si>
  <si>
    <t>Pol204</t>
  </si>
  <si>
    <t>CXKEpl-R-J 3x1,5 Kábel bezhalogénový plochý, pevne</t>
  </si>
  <si>
    <t>-594195849</t>
  </si>
  <si>
    <t>Pol86</t>
  </si>
  <si>
    <t>Pol205</t>
  </si>
  <si>
    <t>1-CXKE-R 5x6 Kábel bezhalogénový, pevne</t>
  </si>
  <si>
    <t>811819490</t>
  </si>
  <si>
    <t>Pol87</t>
  </si>
  <si>
    <t>Pol206</t>
  </si>
  <si>
    <t>1-CXKE-R 5x10 Kábel bezhalogénový, pevne</t>
  </si>
  <si>
    <t>1741927525</t>
  </si>
  <si>
    <t>Pol88</t>
  </si>
  <si>
    <t>Pol207</t>
  </si>
  <si>
    <t>1-CXKE-R 4x50 Kábel bezhalogénový, pevne</t>
  </si>
  <si>
    <t>1507323081</t>
  </si>
  <si>
    <t>Pol89</t>
  </si>
  <si>
    <t>Pol208</t>
  </si>
  <si>
    <t>CYKY-J 5x1.5 , pevne</t>
  </si>
  <si>
    <t>-1174025138</t>
  </si>
  <si>
    <t>Pol90</t>
  </si>
  <si>
    <t>Pol209</t>
  </si>
  <si>
    <t>F/UTP 5e Kábel Kat. 5e, 100MHz</t>
  </si>
  <si>
    <t>-50261183</t>
  </si>
  <si>
    <t>Pol91</t>
  </si>
  <si>
    <t>Pol210</t>
  </si>
  <si>
    <t>2x1,5mm Audio kábel</t>
  </si>
  <si>
    <t>1696510273</t>
  </si>
  <si>
    <t>Pol92</t>
  </si>
  <si>
    <t>Pol211</t>
  </si>
  <si>
    <t>H07V-K 16 z/ž Vodič, pevne</t>
  </si>
  <si>
    <t>1870561001</t>
  </si>
  <si>
    <t>Pol93</t>
  </si>
  <si>
    <t>Pol212</t>
  </si>
  <si>
    <t>H07-V-K 35 z/ž Vodič, pevne</t>
  </si>
  <si>
    <t>952144378</t>
  </si>
  <si>
    <t>Pol94</t>
  </si>
  <si>
    <t>Pol213</t>
  </si>
  <si>
    <t>H07V-U 4 z/ž Vodič, pevne</t>
  </si>
  <si>
    <t>-149756995</t>
  </si>
  <si>
    <t>Pol95</t>
  </si>
  <si>
    <t>Pol214</t>
  </si>
  <si>
    <t>H07V-U 6 z/ž Vodič, pevne</t>
  </si>
  <si>
    <t>-3418570</t>
  </si>
  <si>
    <t>Pol96</t>
  </si>
  <si>
    <t>Pol215</t>
  </si>
  <si>
    <t>HFX16 Trubka bezhalogénová HFX 16</t>
  </si>
  <si>
    <t>-2002355735</t>
  </si>
  <si>
    <t>Pol97</t>
  </si>
  <si>
    <t>Pol216</t>
  </si>
  <si>
    <t>HFX25 Trubka bezhalogénová HFX 25</t>
  </si>
  <si>
    <t>-234387866</t>
  </si>
  <si>
    <t>Pol98</t>
  </si>
  <si>
    <t>Pol217</t>
  </si>
  <si>
    <t>HFX50 Trubka bezhalogénová HFX 50</t>
  </si>
  <si>
    <t>-1513374875</t>
  </si>
  <si>
    <t>Pol99</t>
  </si>
  <si>
    <t>Pol218</t>
  </si>
  <si>
    <t>SCAME, s krytím IP44 Zásuvková skriňa s istením, 1x 400V/32A + 1x 400V/16A + 2x 230V</t>
  </si>
  <si>
    <t>-1563757055</t>
  </si>
  <si>
    <t>Pol100</t>
  </si>
  <si>
    <t>Pol219</t>
  </si>
  <si>
    <t>BELL8 Školský zvonček 8V/0,55A</t>
  </si>
  <si>
    <t>-906046386</t>
  </si>
  <si>
    <t>Pol101</t>
  </si>
  <si>
    <t>Pol220</t>
  </si>
  <si>
    <t>BSA PS530W Reproduktor 100V</t>
  </si>
  <si>
    <t>-2078844149</t>
  </si>
  <si>
    <t>Pol102</t>
  </si>
  <si>
    <t>Pol221</t>
  </si>
  <si>
    <t>M131800000 Tlačidlo požiarne so sklom, IP55, na omietku</t>
  </si>
  <si>
    <t>-1176975594</t>
  </si>
  <si>
    <t>Pol103</t>
  </si>
  <si>
    <t>Pol222</t>
  </si>
  <si>
    <t>70x50 Vysekanie drážky, šírka 70mm/hĺbka 50mm</t>
  </si>
  <si>
    <t>1071835979</t>
  </si>
  <si>
    <t>Pol104</t>
  </si>
  <si>
    <t>Pol223</t>
  </si>
  <si>
    <t>30x30 Vysekanie drážky, šírka 30mm/hĺbka 30mm</t>
  </si>
  <si>
    <t>1165820729</t>
  </si>
  <si>
    <t>Pol105</t>
  </si>
  <si>
    <t>Pol224</t>
  </si>
  <si>
    <t>Odskúšanie elektroinštalácie</t>
  </si>
  <si>
    <t>-1156373278</t>
  </si>
  <si>
    <t>Pol225</t>
  </si>
  <si>
    <t>Zakreslenie skutočného vyhotovenia</t>
  </si>
  <si>
    <t>149471480</t>
  </si>
  <si>
    <t>Pol226</t>
  </si>
  <si>
    <t>Odborná prehliadka a skúška elektroinštalácie</t>
  </si>
  <si>
    <t>698155902</t>
  </si>
  <si>
    <t>Pol227</t>
  </si>
  <si>
    <t>Demontáž jestvujúcej elektroinštalácie</t>
  </si>
  <si>
    <t>-1041173028</t>
  </si>
  <si>
    <t>D6</t>
  </si>
  <si>
    <t>ELEKTROINŠTALÁCIA KUCHYNE</t>
  </si>
  <si>
    <t>Pol228</t>
  </si>
  <si>
    <t xml:space="preserve">SiHF-J 3x2,5   , pevne</t>
  </si>
  <si>
    <t>1677309252</t>
  </si>
  <si>
    <t>Pol110</t>
  </si>
  <si>
    <t>Pol229</t>
  </si>
  <si>
    <t xml:space="preserve">SiHF-J 5x2,5   , pevne</t>
  </si>
  <si>
    <t>2088949976</t>
  </si>
  <si>
    <t>Pol111</t>
  </si>
  <si>
    <t>Pol230</t>
  </si>
  <si>
    <t xml:space="preserve">SiHF-J 5x6   , pevne</t>
  </si>
  <si>
    <t>1353527094</t>
  </si>
  <si>
    <t>Pol112</t>
  </si>
  <si>
    <t>Pol231</t>
  </si>
  <si>
    <t xml:space="preserve">SiHF-J 5x16   , pevne</t>
  </si>
  <si>
    <t>-570002322</t>
  </si>
  <si>
    <t>Pol113</t>
  </si>
  <si>
    <t>562177532</t>
  </si>
  <si>
    <t>1601275389</t>
  </si>
  <si>
    <t>-1062159590</t>
  </si>
  <si>
    <t>Pol232</t>
  </si>
  <si>
    <t>č.1 Spínač osvetlenia, biely, IP44</t>
  </si>
  <si>
    <t>1346624895</t>
  </si>
  <si>
    <t>Pol114</t>
  </si>
  <si>
    <t>Pol233</t>
  </si>
  <si>
    <t>č.5 Spínač osvetlenia sériový, biely, IP44</t>
  </si>
  <si>
    <t>-768530313</t>
  </si>
  <si>
    <t>Pol115</t>
  </si>
  <si>
    <t>Pol234</t>
  </si>
  <si>
    <t>č.6 Prepínač osvetlenia striedavý, biely, IP44</t>
  </si>
  <si>
    <t>-148305293</t>
  </si>
  <si>
    <t>Pol116</t>
  </si>
  <si>
    <t>Pol235</t>
  </si>
  <si>
    <t>Zásuvka jednonásobná, biela, IP44</t>
  </si>
  <si>
    <t>513401190</t>
  </si>
  <si>
    <t>Pol117</t>
  </si>
  <si>
    <t>1501845672</t>
  </si>
  <si>
    <t>706909006</t>
  </si>
  <si>
    <t>-850077801</t>
  </si>
  <si>
    <t>Pol236</t>
  </si>
  <si>
    <t>16A/3P/IP65 Spínač vačkový v krabici</t>
  </si>
  <si>
    <t>350382639</t>
  </si>
  <si>
    <t>Pol118</t>
  </si>
  <si>
    <t>Pol237</t>
  </si>
  <si>
    <t>32A/3P/IP65 Spínač vačkový v krabici</t>
  </si>
  <si>
    <t>542209781</t>
  </si>
  <si>
    <t>Pol119</t>
  </si>
  <si>
    <t>Pol238</t>
  </si>
  <si>
    <t>63A/3P/IP65 Spínač vačkový v krabici</t>
  </si>
  <si>
    <t>-198554158</t>
  </si>
  <si>
    <t>Pol120</t>
  </si>
  <si>
    <t>Pol239</t>
  </si>
  <si>
    <t>416RS6 Zás. 400V/16A 3P+N+PE; IP 44</t>
  </si>
  <si>
    <t>674315444</t>
  </si>
  <si>
    <t>Pol121</t>
  </si>
  <si>
    <t>1588049643</t>
  </si>
  <si>
    <t>1433187914</t>
  </si>
  <si>
    <t>1645806184</t>
  </si>
  <si>
    <t>58025868</t>
  </si>
  <si>
    <t>-1386067563</t>
  </si>
  <si>
    <t>966386710</t>
  </si>
  <si>
    <t>-1050930783</t>
  </si>
  <si>
    <t>-2053103911</t>
  </si>
  <si>
    <t>Pol240</t>
  </si>
  <si>
    <t>1-CXKE-R 5x2,5 Kábel bezhalogénový, pevne</t>
  </si>
  <si>
    <t>141537186</t>
  </si>
  <si>
    <t>Pol122</t>
  </si>
  <si>
    <t>1932482653</t>
  </si>
  <si>
    <t>Pol241</t>
  </si>
  <si>
    <t>1-CXKE-R 5x16 Kábel bezhalogénový, pevne</t>
  </si>
  <si>
    <t>-219883902</t>
  </si>
  <si>
    <t>Pol123</t>
  </si>
  <si>
    <t>1586741713</t>
  </si>
  <si>
    <t>-795029799</t>
  </si>
  <si>
    <t>311173786</t>
  </si>
  <si>
    <t>1632359512</t>
  </si>
  <si>
    <t>-824534151</t>
  </si>
  <si>
    <t>1149437913</t>
  </si>
  <si>
    <t>-2030747721</t>
  </si>
  <si>
    <t>1307806177</t>
  </si>
  <si>
    <t>D7</t>
  </si>
  <si>
    <t>ROZVÁDZAČ RH1</t>
  </si>
  <si>
    <t>Pol124</t>
  </si>
  <si>
    <t>BC160NT305-160-V Odpínač</t>
  </si>
  <si>
    <t>Ks</t>
  </si>
  <si>
    <t>Pol125</t>
  </si>
  <si>
    <t>SV-BC-X230 Napěťová spoušť</t>
  </si>
  <si>
    <t>Pol126</t>
  </si>
  <si>
    <t>CS-BC-B021 Připojovací sada</t>
  </si>
  <si>
    <t>Pol127</t>
  </si>
  <si>
    <t>SVBC-12,5-4-MZ Kombinovaný svodič bleskových proudů a přepětí</t>
  </si>
  <si>
    <t>Pol128</t>
  </si>
  <si>
    <t>LTN-6B-1 Jistič</t>
  </si>
  <si>
    <t>Pol129</t>
  </si>
  <si>
    <t>LTN-10B-1 Jistič</t>
  </si>
  <si>
    <t>Pol130</t>
  </si>
  <si>
    <t>LTN-16B-1 Jistič</t>
  </si>
  <si>
    <t>Pol131</t>
  </si>
  <si>
    <t>LTN-25B-3 Jistič</t>
  </si>
  <si>
    <t>Pol132</t>
  </si>
  <si>
    <t>LTN-32B-3 Jistič</t>
  </si>
  <si>
    <t>Pol133</t>
  </si>
  <si>
    <t>LVN-125B-3 Jistič</t>
  </si>
  <si>
    <t>Pol134</t>
  </si>
  <si>
    <t>LFN-40-4-030AC Proudový chránič</t>
  </si>
  <si>
    <t>Pol135</t>
  </si>
  <si>
    <t>Rozvodnica 600x1200x300mm, IP40</t>
  </si>
  <si>
    <t>Pol136</t>
  </si>
  <si>
    <t>Podružný materiál (prepojovacie vodiče, hrebene, svorky, skrutky...)</t>
  </si>
  <si>
    <t>Pol255</t>
  </si>
  <si>
    <t>Výroba rozvádzača vrátane odskúšania a Kusovej skúšky</t>
  </si>
  <si>
    <t>1049444969</t>
  </si>
  <si>
    <t>D8</t>
  </si>
  <si>
    <t>ROZVÁDZAČ RK1</t>
  </si>
  <si>
    <t>Pol138</t>
  </si>
  <si>
    <t>SVC-350-3N-MZS Svodič přepětí</t>
  </si>
  <si>
    <t>Pol139</t>
  </si>
  <si>
    <t>LTN-10C-1 Jistič</t>
  </si>
  <si>
    <t>Pol140</t>
  </si>
  <si>
    <t>LTN-16C-1 Jistič</t>
  </si>
  <si>
    <t>Pol141</t>
  </si>
  <si>
    <t>LTN-16B-3 Jistič</t>
  </si>
  <si>
    <t>Pol142</t>
  </si>
  <si>
    <t>LTN-16C-3 Jistič</t>
  </si>
  <si>
    <t>Pol143</t>
  </si>
  <si>
    <t>LTN-32C-3 Jistič</t>
  </si>
  <si>
    <t>Pol144</t>
  </si>
  <si>
    <t>LTN-63C-3 Jistič</t>
  </si>
  <si>
    <t>Pol145</t>
  </si>
  <si>
    <t>MSO-125-3 Vypínač</t>
  </si>
  <si>
    <t>-1567281237</t>
  </si>
  <si>
    <t>D9</t>
  </si>
  <si>
    <t>RACK</t>
  </si>
  <si>
    <t>Pol264</t>
  </si>
  <si>
    <t>Rozvádzač 19" RACK 42U 19" RACK 42U 600x1200x1972</t>
  </si>
  <si>
    <t>127718408</t>
  </si>
  <si>
    <t>Pol146</t>
  </si>
  <si>
    <t>Pol147</t>
  </si>
  <si>
    <t>SVC-N350-1-M Výměnný modul</t>
  </si>
  <si>
    <t>Pol148</t>
  </si>
  <si>
    <t>MSO-20-1 Vypínač</t>
  </si>
  <si>
    <t>D10</t>
  </si>
  <si>
    <t>BLESKOZVOD A UZEMNENIE</t>
  </si>
  <si>
    <t>Pol267</t>
  </si>
  <si>
    <t>FeZn D10 Drôt 10mm, pevne</t>
  </si>
  <si>
    <t>-118779735</t>
  </si>
  <si>
    <t>Pol149</t>
  </si>
  <si>
    <t>Pol268</t>
  </si>
  <si>
    <t>AlMgSi D8 Drôt 8mm, pevne</t>
  </si>
  <si>
    <t>565581893</t>
  </si>
  <si>
    <t>Pol150</t>
  </si>
  <si>
    <t>Pol269</t>
  </si>
  <si>
    <t>ZP 30x4 Zemniaci pás 30x4, pevne</t>
  </si>
  <si>
    <t>-200298785</t>
  </si>
  <si>
    <t>Pol151</t>
  </si>
  <si>
    <t>Pol270</t>
  </si>
  <si>
    <t>SK Svorka krížová</t>
  </si>
  <si>
    <t>-775528811</t>
  </si>
  <si>
    <t>Pol152</t>
  </si>
  <si>
    <t>Pol271</t>
  </si>
  <si>
    <t>SR 2b svorka páska-páska</t>
  </si>
  <si>
    <t>-1729737997</t>
  </si>
  <si>
    <t>Pol153</t>
  </si>
  <si>
    <t>Pol272</t>
  </si>
  <si>
    <t>SR 3b Svorka pás/drôt</t>
  </si>
  <si>
    <t>422390079</t>
  </si>
  <si>
    <t>Pol154</t>
  </si>
  <si>
    <t>Pol273</t>
  </si>
  <si>
    <t>SS Svorka spojovacia</t>
  </si>
  <si>
    <t>767835872</t>
  </si>
  <si>
    <t>Pol155</t>
  </si>
  <si>
    <t>Pol274</t>
  </si>
  <si>
    <t>SZb Svorka skúšobná</t>
  </si>
  <si>
    <t>-224907389</t>
  </si>
  <si>
    <t>Pol156</t>
  </si>
  <si>
    <t>Pol275</t>
  </si>
  <si>
    <t>SOa Svorka odkvaporé rúry</t>
  </si>
  <si>
    <t>-1035618780</t>
  </si>
  <si>
    <t>Pol157</t>
  </si>
  <si>
    <t>Pol276</t>
  </si>
  <si>
    <t>JK 1,5 S kovaným hrotom, 1,5m</t>
  </si>
  <si>
    <t>1700168536</t>
  </si>
  <si>
    <t>Pol158</t>
  </si>
  <si>
    <t>Pol277</t>
  </si>
  <si>
    <t>DJD Držiak zachytávača</t>
  </si>
  <si>
    <t>370511293</t>
  </si>
  <si>
    <t>Pol159</t>
  </si>
  <si>
    <t>Pol278</t>
  </si>
  <si>
    <t>SJ 1 Svorka, pripojenie zachytávača</t>
  </si>
  <si>
    <t>-879967859</t>
  </si>
  <si>
    <t>Pol160</t>
  </si>
  <si>
    <t>Pol279</t>
  </si>
  <si>
    <t>PV21d Podpera - plochá strecha</t>
  </si>
  <si>
    <t>-1051635172</t>
  </si>
  <si>
    <t>Pol161</t>
  </si>
  <si>
    <t>Pol280</t>
  </si>
  <si>
    <t>FXP32 Trubka FXP 32</t>
  </si>
  <si>
    <t>-2107634964</t>
  </si>
  <si>
    <t>Pol162</t>
  </si>
  <si>
    <t>Pol163</t>
  </si>
  <si>
    <t>ŠTÍTOK Štítok označovací</t>
  </si>
  <si>
    <t>Pol282</t>
  </si>
  <si>
    <t>KO 125 Krabica s viečkom</t>
  </si>
  <si>
    <t>-270479815</t>
  </si>
  <si>
    <t>Pol164</t>
  </si>
  <si>
    <t>Pol283</t>
  </si>
  <si>
    <t>EPS 3 Svorkovnica ekvipotenciálna do KO125</t>
  </si>
  <si>
    <t>-2006723250</t>
  </si>
  <si>
    <t>Pol165</t>
  </si>
  <si>
    <t>-829340752</t>
  </si>
  <si>
    <t>Pol284</t>
  </si>
  <si>
    <t>Odborná prehliadka a skúška bleskozvodu</t>
  </si>
  <si>
    <t>-1608507211</t>
  </si>
  <si>
    <t>001</t>
  </si>
  <si>
    <t>Podružný materiál</t>
  </si>
  <si>
    <t>-2137502212</t>
  </si>
  <si>
    <t>04 - Rekuperácia učební</t>
  </si>
  <si>
    <t>0001</t>
  </si>
  <si>
    <t>DUPLEX 850 Inter -prevedenie 10 pozink)-2.gen</t>
  </si>
  <si>
    <t>1662900702</t>
  </si>
  <si>
    <t>0002</t>
  </si>
  <si>
    <t xml:space="preserve">Integrovaný dohrievač vzduchu EDO.INT 0,6 RD5,  0,6kW -2.gen</t>
  </si>
  <si>
    <t>-968836832</t>
  </si>
  <si>
    <t>0003</t>
  </si>
  <si>
    <t>Prechod výstupu I2 vrátane samotahové klapky-1+2.gen-súčasť jednotky 850 Inter</t>
  </si>
  <si>
    <t>-1646316295</t>
  </si>
  <si>
    <t>0004</t>
  </si>
  <si>
    <t>Opláštenie jednotky - biely lakovaný plech -2gen</t>
  </si>
  <si>
    <t>-502713239</t>
  </si>
  <si>
    <t>0005</t>
  </si>
  <si>
    <t>Set potrubného prepojenia 500 mm + montážne príslušenstvo-2.gen</t>
  </si>
  <si>
    <t>-1099139448</t>
  </si>
  <si>
    <t>0006</t>
  </si>
  <si>
    <t>Set- zákryt potrubného prepojenia 500 mm-2.gen</t>
  </si>
  <si>
    <t>-1589260963</t>
  </si>
  <si>
    <t>0007</t>
  </si>
  <si>
    <t>Opláštenie potrubného prepojenia 500 mm biely lakovaný plech</t>
  </si>
  <si>
    <t>-851254040</t>
  </si>
  <si>
    <t>0008</t>
  </si>
  <si>
    <t>Set integrovaná fasádna výustka prívod + odvod- vertikálny -2.gen bez povrchovej úpravy</t>
  </si>
  <si>
    <t>252615367</t>
  </si>
  <si>
    <t>06 - Plynoinštalácia</t>
  </si>
  <si>
    <t xml:space="preserve">    723 - Zdravotechnika - vnútorný plynovod</t>
  </si>
  <si>
    <t xml:space="preserve">    272 - Vedenia rúrové vonkajšie-plynovody</t>
  </si>
  <si>
    <t>723</t>
  </si>
  <si>
    <t>Zdravotechnika - vnútorný plynovod</t>
  </si>
  <si>
    <t>723110205</t>
  </si>
  <si>
    <t>Potrubie plyn. z ocel. rúrok závit. čiernych 11353 DN 32</t>
  </si>
  <si>
    <t>723110207</t>
  </si>
  <si>
    <t>Potrubie plyn. z ocel. rúrok závit. čiernych 11353 DN 50</t>
  </si>
  <si>
    <t>723150368</t>
  </si>
  <si>
    <t>Chránička plyn. potrubia D 76/3.2</t>
  </si>
  <si>
    <t>723190253</t>
  </si>
  <si>
    <t>Prípojka plyn. vyved. a upevnenie výpustiek na potrubí DN 25</t>
  </si>
  <si>
    <t>723231114</t>
  </si>
  <si>
    <t>Armat. plyn. s 2 závitmi, kohút priamy K 800 G 1</t>
  </si>
  <si>
    <t>423917620</t>
  </si>
  <si>
    <t>Záves potrubný do DN50</t>
  </si>
  <si>
    <t>723239103</t>
  </si>
  <si>
    <t>Montáž plynovodných armatúr s 2 závitmi, ostatné typy G 1</t>
  </si>
  <si>
    <t>723290826</t>
  </si>
  <si>
    <t>Revízia plynoinštalácie</t>
  </si>
  <si>
    <t>723999904</t>
  </si>
  <si>
    <t>Vnútorný plynovod HZS T4</t>
  </si>
  <si>
    <t>998723101</t>
  </si>
  <si>
    <t>Presun hmôt pre vnút. plynovod v objektoch výšky do 6 m</t>
  </si>
  <si>
    <t>783424340</t>
  </si>
  <si>
    <t>Nátery synt. potrubia do DN 50mm dvojnás. 1x email +zákl.</t>
  </si>
  <si>
    <t>Vedenia rúrové vonkajšie-plynovody</t>
  </si>
  <si>
    <t>803430040</t>
  </si>
  <si>
    <t>Skúška tesnosti potrubia DN do 40</t>
  </si>
  <si>
    <t>803430080</t>
  </si>
  <si>
    <t>Skúška tesnosti potrubia DN nad 40 do 80</t>
  </si>
  <si>
    <t>803440050</t>
  </si>
  <si>
    <t>Hlavná tlaková skúška vzduchom 0,6 MPa 50</t>
  </si>
  <si>
    <t>07 - Vykurovanie</t>
  </si>
  <si>
    <t xml:space="preserve">722 -  Vnútorný vodovod</t>
  </si>
  <si>
    <t>723 - Strojovne</t>
  </si>
  <si>
    <t>733 - Rozvod potrubia</t>
  </si>
  <si>
    <t>734 - Armatúry</t>
  </si>
  <si>
    <t>735 - Vykurovacie telesá</t>
  </si>
  <si>
    <t xml:space="preserve"> Vnútorný vodovod</t>
  </si>
  <si>
    <t>722182116</t>
  </si>
  <si>
    <t>Ochrana potrubia izoláciou Mirelon DN 50</t>
  </si>
  <si>
    <t>732111318</t>
  </si>
  <si>
    <t>Rozdelovače a zberače, rúrkové hrdlá bez prírub DN 50</t>
  </si>
  <si>
    <t>732429112</t>
  </si>
  <si>
    <t>Montáž čerpadiel obehových špirál. DN 40</t>
  </si>
  <si>
    <t>4261A1305</t>
  </si>
  <si>
    <t>Čerpadlo MAGNA3 32-60</t>
  </si>
  <si>
    <t>733</t>
  </si>
  <si>
    <t>Rozvod potrubia</t>
  </si>
  <si>
    <t>733165416</t>
  </si>
  <si>
    <t>Potrubie z rúrok REHAU RAUTITAN flex DN 16,0x2,2 mm v kotúčoch</t>
  </si>
  <si>
    <t>733165420</t>
  </si>
  <si>
    <t>Potrubie z rúrok REHAU RAUTITAN flex DN 20,0x2,8 mm v kotúčoch</t>
  </si>
  <si>
    <t>733165425</t>
  </si>
  <si>
    <t>Potrubie z rúrok REHAU RAUTITAN flex DN 25,0x3,5 mm v kotúčoch</t>
  </si>
  <si>
    <t>733165432</t>
  </si>
  <si>
    <t>Potrubie z rúrok REHAU RAUTITAN flex DN 32,0x4,4 mm v kotúčoch</t>
  </si>
  <si>
    <t>733165540</t>
  </si>
  <si>
    <t>Potrubie z rúrok REHAU RAUTITAN flex DN 40,0x5,5 mm v tyčiach</t>
  </si>
  <si>
    <t>733165550</t>
  </si>
  <si>
    <t>Potrubie z rúrok REHAU RAUTITAN flex DN 50,0x6,9 mm v tyčiach</t>
  </si>
  <si>
    <t>733165563</t>
  </si>
  <si>
    <t>Potrubie z rúrok REHAU RAUTITAN flex DN 63,0x8,6 mm v tyčiach</t>
  </si>
  <si>
    <t>286226600</t>
  </si>
  <si>
    <t>REHAU objímka násuvná 16 PX</t>
  </si>
  <si>
    <t>286226610</t>
  </si>
  <si>
    <t>REHAU objímka násuvná 20 PX</t>
  </si>
  <si>
    <t>286226620</t>
  </si>
  <si>
    <t>REHAU objímka násuvná 25 PX</t>
  </si>
  <si>
    <t>286226630</t>
  </si>
  <si>
    <t>REHAU objímka násuvná 32 PX</t>
  </si>
  <si>
    <t>286226640</t>
  </si>
  <si>
    <t>REHAU objímka násuvná 40 PX</t>
  </si>
  <si>
    <t>286226650</t>
  </si>
  <si>
    <t>REHAU objímka násuvná 50 PX</t>
  </si>
  <si>
    <t>286226660</t>
  </si>
  <si>
    <t>REHAU objímka násuvná 63 PX</t>
  </si>
  <si>
    <t>286226900</t>
  </si>
  <si>
    <t>REHAU T-kus 16 PX</t>
  </si>
  <si>
    <t>286226940</t>
  </si>
  <si>
    <t>REHAU T-kus 40 PX</t>
  </si>
  <si>
    <t>2863K2710</t>
  </si>
  <si>
    <t>T-kusy PX</t>
  </si>
  <si>
    <t>2863K4802</t>
  </si>
  <si>
    <t>Garnitúra kolenová pripojovacia d16/250 mm</t>
  </si>
  <si>
    <t>2863K4805</t>
  </si>
  <si>
    <t>Garnitúra kolenová pripojovacia d20/250 mm</t>
  </si>
  <si>
    <t>3090B0128</t>
  </si>
  <si>
    <t>Záves potrubný kompletný</t>
  </si>
  <si>
    <t>balenie</t>
  </si>
  <si>
    <t>733391101</t>
  </si>
  <si>
    <t>Tlaková skúška potrubia plastového do d 32</t>
  </si>
  <si>
    <t>733391102</t>
  </si>
  <si>
    <t>Tlaková skúška potrubia plastového do d 50</t>
  </si>
  <si>
    <t>733391103</t>
  </si>
  <si>
    <t>Tlaková skúška potrubia plastového do d 75</t>
  </si>
  <si>
    <t>733999904</t>
  </si>
  <si>
    <t>Rozvod potrubia, HZS T4</t>
  </si>
  <si>
    <t>998733101</t>
  </si>
  <si>
    <t>Presun hmôt pre potrubie UK v objektoch výšky do 6 m</t>
  </si>
  <si>
    <t>734</t>
  </si>
  <si>
    <t>Armatúry</t>
  </si>
  <si>
    <t>734209103</t>
  </si>
  <si>
    <t>Montáž armatúr s jedným závitom G 1/2</t>
  </si>
  <si>
    <t>734209113</t>
  </si>
  <si>
    <t>Montáž armatúr s dvoma závitmi G 1/2</t>
  </si>
  <si>
    <t>734209118</t>
  </si>
  <si>
    <t>Montáž armatúr s dvoma závitmi G 2</t>
  </si>
  <si>
    <t>734209124</t>
  </si>
  <si>
    <t>Montáž armatúr s troma závitmi G 3/4</t>
  </si>
  <si>
    <t>5512D0452</t>
  </si>
  <si>
    <t>Hlavica termostatická "H" HERZ-DESIGN - 1923098</t>
  </si>
  <si>
    <t>5512D3352</t>
  </si>
  <si>
    <t>Pripojovacia sada pre Koraline</t>
  </si>
  <si>
    <t>5512D3403</t>
  </si>
  <si>
    <t>Diel pripájací HERZ-3000, rohový G 3/4 - 1346611</t>
  </si>
  <si>
    <t>734209127</t>
  </si>
  <si>
    <t>Montáž armatúr s troma závitmi G 6/4</t>
  </si>
  <si>
    <t>484880400</t>
  </si>
  <si>
    <t xml:space="preserve">Zmiešavač V 3cestný s pohonom  DN40</t>
  </si>
  <si>
    <t>734231218</t>
  </si>
  <si>
    <t>Ventily uzavieracie závitové Ve 3001 G 2</t>
  </si>
  <si>
    <t>734241218</t>
  </si>
  <si>
    <t>Ventily spätné závitové priame Ve 3030 G 2</t>
  </si>
  <si>
    <t>734291113</t>
  </si>
  <si>
    <t>Kohúty plniace a vypúšťacie G 1/2</t>
  </si>
  <si>
    <t>734411111</t>
  </si>
  <si>
    <t>Teplomery s ochranným púzdrom priame typ 160 prev. A</t>
  </si>
  <si>
    <t>734419111</t>
  </si>
  <si>
    <t>Montáž teplomerov techn. s ochranným púzdrom alebo pevným stonk.</t>
  </si>
  <si>
    <t>734421130</t>
  </si>
  <si>
    <t>Tlakomery deformačné so spodným prípojom 03313 pr. 160</t>
  </si>
  <si>
    <t>734429130</t>
  </si>
  <si>
    <t>Montáž tlakomerov deformač. so spodným prípojom do 160mm</t>
  </si>
  <si>
    <t>734999904</t>
  </si>
  <si>
    <t>Armatúry, HZS T4</t>
  </si>
  <si>
    <t>998734101</t>
  </si>
  <si>
    <t>Presun hmôt pre armatúry UK v objektoch výšky do 6 m</t>
  </si>
  <si>
    <t>735</t>
  </si>
  <si>
    <t>Vykurovacie telesá</t>
  </si>
  <si>
    <t>735000911</t>
  </si>
  <si>
    <t>Príplatok za Ventil-Kompakt</t>
  </si>
  <si>
    <t>735000912</t>
  </si>
  <si>
    <t>Vyregulovanie ventilov a kohútov s termost. ovlád. pri oprav</t>
  </si>
  <si>
    <t>735153300</t>
  </si>
  <si>
    <t>Prípl. za odvzdušňovací ventil telies VSŽ</t>
  </si>
  <si>
    <t>422123060</t>
  </si>
  <si>
    <t>Ventil odvzdušňovací 4320 k radiátorom DN 10</t>
  </si>
  <si>
    <t>553468530</t>
  </si>
  <si>
    <t>Držiak KORAD</t>
  </si>
  <si>
    <t>735158110</t>
  </si>
  <si>
    <t>Vykur. telesá panel. 1 radové, tlak. skúšky telies vodou</t>
  </si>
  <si>
    <t>735158120</t>
  </si>
  <si>
    <t>Vykur. telesá panel. 2 radové, tlak. skúšky telies vodou</t>
  </si>
  <si>
    <t>735159619</t>
  </si>
  <si>
    <t>Montáž vyhr. telies oc.doskové jednoduché bez odvzd. KORAD-11K Hdo600/Ldo2000mm</t>
  </si>
  <si>
    <t>735159634</t>
  </si>
  <si>
    <t>Montáž vyhr. telies oc.doskové dvojité bez odvzd. KORAD-20K Hdo600/Ldo3000mm</t>
  </si>
  <si>
    <t>735159640</t>
  </si>
  <si>
    <t>Montáž vyhr. telies oc.doskové dvojité bez odvzd. KORAD-21K Hdo600/Ldo3000mm</t>
  </si>
  <si>
    <t>735159646</t>
  </si>
  <si>
    <t>Montáž vyhr. telies oc.doskové dvojité bez odvzd. KORAD-22K Hdo600/Ldo3000mm</t>
  </si>
  <si>
    <t>735159648</t>
  </si>
  <si>
    <t>Montáž vyhr. telies oc.doskové dvojité bez odvzd. KORAD-22K Hdo900/Ldo3000mm</t>
  </si>
  <si>
    <t>484520508</t>
  </si>
  <si>
    <t>Teleso vyh.doskové jed. typ 11K s jed.konverk.a krytmi H600 L400 Korad P90</t>
  </si>
  <si>
    <t>484520511</t>
  </si>
  <si>
    <t>Teleso vyh.doskové jed. typ 11K s jed.konverk.a krytmi H600 L600 Korad P90</t>
  </si>
  <si>
    <t>484520791</t>
  </si>
  <si>
    <t>Teleso vyh.doskové dvojité. typ 20K s krytmi H600 L800 Korad P90</t>
  </si>
  <si>
    <t>484520811</t>
  </si>
  <si>
    <t>Teleso vyh.doskové dvojité. typ 20K s krytmi H600 L1000 Korad P90</t>
  </si>
  <si>
    <t>484520871</t>
  </si>
  <si>
    <t>Teleso vyh.doskové dvojité. typ 20K s krytmi H600 L1600 Korad P90</t>
  </si>
  <si>
    <t>484521019</t>
  </si>
  <si>
    <t>Teleso vyh.doskové dvojité s 1xkonverkt. typ 21K s krytmi H600 L500 Korad P90</t>
  </si>
  <si>
    <t>484521021</t>
  </si>
  <si>
    <t>Teleso vyh.doskové dvojité s 1xkonverkt. typ 21K s krytmi H600 L600 Korad P90</t>
  </si>
  <si>
    <t>484521031</t>
  </si>
  <si>
    <t>Teleso vyh.doskové dvojité s 1xkonverkt. typ 21K s krytmi H600 L700 Korad P90</t>
  </si>
  <si>
    <t>484521041</t>
  </si>
  <si>
    <t>Teleso vyh.doskové dvojité s 1xkonverkt. typ 21K s krytmi H600 L800 Korad P90</t>
  </si>
  <si>
    <t>484521051</t>
  </si>
  <si>
    <t>Teleso vyh.doskové dvojité s 1xkonverkt. typ 21K s krytmi H600 L900 Korad P90</t>
  </si>
  <si>
    <t>484521291</t>
  </si>
  <si>
    <t>Teleso vyh.doskové dvojité s 2xkonverkt. typ 22K s krytmi H600 L800 Korad P90</t>
  </si>
  <si>
    <t>484521311</t>
  </si>
  <si>
    <t>Teleso vyh.doskové dvojité s 2xkonverkt. typ 22K s krytmi H600 L1000 Korad P90</t>
  </si>
  <si>
    <t>484521331</t>
  </si>
  <si>
    <t>Teleso vyh.doskové dvojité s 2xkonverkt. typ 22K s krytmi H600 L1200 Korad P90</t>
  </si>
  <si>
    <t>484521371</t>
  </si>
  <si>
    <t>Teleso vyh.doskové dvojité s 2xkonverkt. typ 22K s krytmi H600 L1600 Korad P90</t>
  </si>
  <si>
    <t>484525779</t>
  </si>
  <si>
    <t>Teleso vyh.doskové jed. typ 11K s jed.konvek.a krytmi H400 L400 Korad P90</t>
  </si>
  <si>
    <t>484526541</t>
  </si>
  <si>
    <t>Teleso vyh.doskové dvojité s 2xkonvekt. typ 22K s krytmi H400 L700 Korad P90</t>
  </si>
  <si>
    <t>484526561</t>
  </si>
  <si>
    <t>Teleso vyh.doskové dvojité s 2xkonvekt. typ 22K s krytmi H400 L900 Korad P90</t>
  </si>
  <si>
    <t>484526771</t>
  </si>
  <si>
    <t>Teleso vyh.doskové dvojité s 2xkonvekt. typ 22K s krytmi H400 L3000 Korad P90</t>
  </si>
  <si>
    <t>484531721</t>
  </si>
  <si>
    <t>Teleso vyh.doskové dvojité s 2xkonvekt. typ 22K s krytmi H900 L700 Korad P90</t>
  </si>
  <si>
    <t>484531771</t>
  </si>
  <si>
    <t>Teleso vyh.doskové dvojité s 2xkonvekt. typ 22K s krytmi H900 L1200 Korad P90</t>
  </si>
  <si>
    <t>735191910</t>
  </si>
  <si>
    <t>Opr. vykur. telies, napustenie vody do vykur. telies</t>
  </si>
  <si>
    <t>735299111</t>
  </si>
  <si>
    <t>Montáž vykur. registera konvektor. s hlin. lam. do 2000mm</t>
  </si>
  <si>
    <t>484563510</t>
  </si>
  <si>
    <t xml:space="preserve">KORALINE LDE (buk)  450/2000 (bez povrchovej úpravy)</t>
  </si>
  <si>
    <t>735999904</t>
  </si>
  <si>
    <t>Vykurovacie telesá, HZS T4</t>
  </si>
  <si>
    <t>998735101</t>
  </si>
  <si>
    <t>Presun hmôt pre vykur. telesá UK v objektoch výšky do 6 m</t>
  </si>
  <si>
    <t>09 - Hlasová signalizácia požiaru</t>
  </si>
  <si>
    <t>D1 - VARIODYN D1 příslušenství</t>
  </si>
  <si>
    <t>D2 - Rozvádzače 19" Racks</t>
  </si>
  <si>
    <t>D3 - Montážní materiál horizontálný a vertikálny, vrátane uloženia a upevnenia vodorovného i svislého</t>
  </si>
  <si>
    <t>D4 - Káble vrátane uloženia a upevnenia, ukončenia v rozvádzačoch, v krabiciach.</t>
  </si>
  <si>
    <t>D5 - Ostatné montáźné práce</t>
  </si>
  <si>
    <t>VARIODYN D1 příslušenství</t>
  </si>
  <si>
    <t>Pol306</t>
  </si>
  <si>
    <t>Dig. vystupni modul DOM4-24, EN 54-16</t>
  </si>
  <si>
    <t>Pol307</t>
  </si>
  <si>
    <t>Vykon. zesil. 4XD500W, 100V, EN54</t>
  </si>
  <si>
    <t>Pol308</t>
  </si>
  <si>
    <t>Prepojovacia kabeláž</t>
  </si>
  <si>
    <t>Pol309</t>
  </si>
  <si>
    <t>Dig.stan.hlas. DCS15 EN54-16, 12 tlac.</t>
  </si>
  <si>
    <t>Pol310</t>
  </si>
  <si>
    <t>10 ks polepek pro stanici hlasat</t>
  </si>
  <si>
    <t>Pol311</t>
  </si>
  <si>
    <t>Záložný zdroj EN54-4 napájací 24V/12A-150A do racku</t>
  </si>
  <si>
    <t>Pol301</t>
  </si>
  <si>
    <t>Sieťová napajeci jednotka MSU</t>
  </si>
  <si>
    <t>-478794081</t>
  </si>
  <si>
    <t>Pol312</t>
  </si>
  <si>
    <t>Akumulator 12V/150Ah</t>
  </si>
  <si>
    <t>Pol313</t>
  </si>
  <si>
    <t>583331/UIM</t>
  </si>
  <si>
    <t>Pol314</t>
  </si>
  <si>
    <t>Ukončovací člen linky clen repr. linky EOL</t>
  </si>
  <si>
    <t>Pol315</t>
  </si>
  <si>
    <t>Reproduktor do podhladu stropni EN54-24, 6,3,1,5 W EVAK</t>
  </si>
  <si>
    <t>Pol316</t>
  </si>
  <si>
    <t>Reproduktor panelový na povrch EN54-24, 6,3,1,5 W EVAK</t>
  </si>
  <si>
    <t>Pol317</t>
  </si>
  <si>
    <t>Zalozni kabel RC22</t>
  </si>
  <si>
    <t>Pol318</t>
  </si>
  <si>
    <t>Manuálny procesne analógový neautomatický tlačidlový detektor IP20 konvenčný</t>
  </si>
  <si>
    <t>Pol345</t>
  </si>
  <si>
    <t>-2038741281</t>
  </si>
  <si>
    <t>Pol346</t>
  </si>
  <si>
    <t>10517994</t>
  </si>
  <si>
    <t>Pol347</t>
  </si>
  <si>
    <t>-1153267034</t>
  </si>
  <si>
    <t>Pol348</t>
  </si>
  <si>
    <t>-1077473871</t>
  </si>
  <si>
    <t>Pol349</t>
  </si>
  <si>
    <t>1799305432</t>
  </si>
  <si>
    <t>Pol350</t>
  </si>
  <si>
    <t>-1138134723</t>
  </si>
  <si>
    <t>Pol302</t>
  </si>
  <si>
    <t>-673782040</t>
  </si>
  <si>
    <t>Pol351</t>
  </si>
  <si>
    <t>149956260</t>
  </si>
  <si>
    <t>Pol352</t>
  </si>
  <si>
    <t>388061372</t>
  </si>
  <si>
    <t>Pol353</t>
  </si>
  <si>
    <t>819175207</t>
  </si>
  <si>
    <t>Pol354</t>
  </si>
  <si>
    <t>-1701504621</t>
  </si>
  <si>
    <t>Pol355</t>
  </si>
  <si>
    <t>938811302</t>
  </si>
  <si>
    <t>Pol356</t>
  </si>
  <si>
    <t>-686623804</t>
  </si>
  <si>
    <t>Pol357</t>
  </si>
  <si>
    <t>1731837760</t>
  </si>
  <si>
    <t>Rozvádzače 19" Racks</t>
  </si>
  <si>
    <t>Pol319</t>
  </si>
  <si>
    <t>Stojanový rozvádzač, 32U, 1300x800x800mm (v x š x h)</t>
  </si>
  <si>
    <t>Pol320</t>
  </si>
  <si>
    <t>Zásuvkový panel 19“, 2U, 5x230V, prepäťová ochrana</t>
  </si>
  <si>
    <t>Pol358</t>
  </si>
  <si>
    <t>-344805507</t>
  </si>
  <si>
    <t>Pol359</t>
  </si>
  <si>
    <t>1541774950</t>
  </si>
  <si>
    <t>Montážní materiál horizontálný a vertikálny, vrátane uloženia a upevnenia vodorovného i svislého</t>
  </si>
  <si>
    <t>Pol321</t>
  </si>
  <si>
    <t>Elektroinštalačná trubka ohybná HFXP20, pr.20mm</t>
  </si>
  <si>
    <t>Pol322</t>
  </si>
  <si>
    <t>Hmoždinka Herman SAW 8/38 s vrutom komplet</t>
  </si>
  <si>
    <t>Pol323</t>
  </si>
  <si>
    <t>Univerzálna škatula so keramickou svorkovnicou a viečkom</t>
  </si>
  <si>
    <t>Pol324</t>
  </si>
  <si>
    <t>Držiak kábla UDF7-15</t>
  </si>
  <si>
    <t>Pol325</t>
  </si>
  <si>
    <t xml:space="preserve">FNA 6 x 30 M6/5  Protipožiarna hmoždinka FNA 6 x 30 M6/5 pre príchytku</t>
  </si>
  <si>
    <t>Pol326</t>
  </si>
  <si>
    <t>Drobný inštalačný materiál ( sadra, viazacia páska, skrutky, hmoždinky....)</t>
  </si>
  <si>
    <t>Pol360</t>
  </si>
  <si>
    <t>808984553</t>
  </si>
  <si>
    <t>Pol361</t>
  </si>
  <si>
    <t>-751173484</t>
  </si>
  <si>
    <t>Pol362</t>
  </si>
  <si>
    <t>-114940700</t>
  </si>
  <si>
    <t>Pol363</t>
  </si>
  <si>
    <t>-400690254</t>
  </si>
  <si>
    <t>Pol364</t>
  </si>
  <si>
    <t>-1018323220</t>
  </si>
  <si>
    <t>Pol365</t>
  </si>
  <si>
    <t>-1803495401</t>
  </si>
  <si>
    <t>Káble vrátane uloženia a upevnenia, ukončenia v rozvádzačoch, v krabiciach.</t>
  </si>
  <si>
    <t>Pol327</t>
  </si>
  <si>
    <t>Kábel CHKE-V 4x2,5</t>
  </si>
  <si>
    <t>Pol329</t>
  </si>
  <si>
    <t>Kábel KELine Category 6A STP 4x2xAWG23, 500 MHz, LSOH bezhalogénový</t>
  </si>
  <si>
    <t>Pol330</t>
  </si>
  <si>
    <t>Vedenie pre napojenie tlačitlového hlásiča JE-H(St)H-V FE 60 1x2x0,8</t>
  </si>
  <si>
    <t>Pol331</t>
  </si>
  <si>
    <t>CHKE-R-J 3x2,5</t>
  </si>
  <si>
    <t>Pol366</t>
  </si>
  <si>
    <t>-1536945003</t>
  </si>
  <si>
    <t>Pol368</t>
  </si>
  <si>
    <t>411362358</t>
  </si>
  <si>
    <t>Pol369</t>
  </si>
  <si>
    <t>-2113409625</t>
  </si>
  <si>
    <t>Pol370</t>
  </si>
  <si>
    <t>316595844</t>
  </si>
  <si>
    <t>Ostatné montáźné práce</t>
  </si>
  <si>
    <t>Pol338</t>
  </si>
  <si>
    <t>Konfigurácia systému, naprogramovanie a oživenie.</t>
  </si>
  <si>
    <t>Pol342</t>
  </si>
  <si>
    <t>Protipožiarne utesnenie káblov a prechodov cez steny</t>
  </si>
  <si>
    <t>Pol343</t>
  </si>
  <si>
    <t>Drobné murárske, zváračské práce a pomocné práce</t>
  </si>
  <si>
    <t>Pol344</t>
  </si>
  <si>
    <t>Správa o východiskovej revízii, certifikáty, návod na obsluhu, zaškolenie</t>
  </si>
  <si>
    <t>Pol371</t>
  </si>
  <si>
    <t>Oboznámenie sa s PD a s prevádzkou</t>
  </si>
  <si>
    <t>-2017787786</t>
  </si>
  <si>
    <t>Pol372</t>
  </si>
  <si>
    <t>Vyznačenie trasy vedenia, šírky drážok alebo úchytných bodov, vyznačenie prechodu a krabíc</t>
  </si>
  <si>
    <t>550659369</t>
  </si>
  <si>
    <t>Pol373</t>
  </si>
  <si>
    <t>Odvinutie kábla, natiahnutie, odrezanie, zaizolovanie, zatiahnutie do rúrok s vyznačením vodičov.</t>
  </si>
  <si>
    <t>-1325157797</t>
  </si>
  <si>
    <t>Pol374</t>
  </si>
  <si>
    <t>Ukončenie káblov CHKE-V , ich odizolovanie, vyformovanie a zapojenie</t>
  </si>
  <si>
    <t>-1448110205</t>
  </si>
  <si>
    <t>Pol375</t>
  </si>
  <si>
    <t>Zapojenie vodičov v krabici, premeranie, úprava vodičov, vyviazanie káblovej formy.</t>
  </si>
  <si>
    <t>926660090</t>
  </si>
  <si>
    <t>Pol376</t>
  </si>
  <si>
    <t>Uvedenie reproduktora, regulátora do funkcie a ich kontrola</t>
  </si>
  <si>
    <t>-716971410</t>
  </si>
  <si>
    <t>Pol377</t>
  </si>
  <si>
    <t>1665080905</t>
  </si>
  <si>
    <t>Pol378</t>
  </si>
  <si>
    <t>Zhotovenie profilových otvorov v murive do 40x40mm</t>
  </si>
  <si>
    <t>1720151236</t>
  </si>
  <si>
    <t>Pol379</t>
  </si>
  <si>
    <t>Zhotovenie profilových otvorov v železobetóne do 40x40mm</t>
  </si>
  <si>
    <t>-1074884289</t>
  </si>
  <si>
    <t>Pol380</t>
  </si>
  <si>
    <t>Vysekanie drážky v murive a upevnenie rúrky alebo kábla</t>
  </si>
  <si>
    <t>343428037</t>
  </si>
  <si>
    <t>Pol381</t>
  </si>
  <si>
    <t>-506440033</t>
  </si>
  <si>
    <t>Pol382</t>
  </si>
  <si>
    <t>-211728465</t>
  </si>
  <si>
    <t>Pol383</t>
  </si>
  <si>
    <t>-60473648</t>
  </si>
  <si>
    <t>SO 02 - Parkovisko a spevnené plochy</t>
  </si>
  <si>
    <t xml:space="preserve">HSV - Práce a dodávky HSV   </t>
  </si>
  <si>
    <t xml:space="preserve">    1 - Zemné práce   </t>
  </si>
  <si>
    <t xml:space="preserve">    2 - Zakladanie   </t>
  </si>
  <si>
    <t xml:space="preserve">    5 - Komunikácie   </t>
  </si>
  <si>
    <t xml:space="preserve">    9 - Ostatné konštrukcie a práce-búranie   </t>
  </si>
  <si>
    <t xml:space="preserve">    99 - Presun hmôt HSV   </t>
  </si>
  <si>
    <t xml:space="preserve">Práce a dodávky HSV   </t>
  </si>
  <si>
    <t xml:space="preserve">Zemné práce   </t>
  </si>
  <si>
    <t>121101112.S</t>
  </si>
  <si>
    <t>Odstránenie ornice s premiestn. na hromady, so zložením na vzdialenosť do 100 m a do 1000 m3</t>
  </si>
  <si>
    <t>-476395082</t>
  </si>
  <si>
    <t>122201102.S</t>
  </si>
  <si>
    <t>Odkopávka a prekopávka nezapažená v hornine 3, nad 100 do 1000 m3</t>
  </si>
  <si>
    <t>-775849890</t>
  </si>
  <si>
    <t>122201109.S</t>
  </si>
  <si>
    <t>Odkopávky a prekopávky nezapažené. Príplatok k cenám za lepivosť horniny 3</t>
  </si>
  <si>
    <t>1724620936</t>
  </si>
  <si>
    <t>162301111.S</t>
  </si>
  <si>
    <t>Vodorovné premiestnenie výkopku po nespevnenej ceste z horniny tr.1-4, do 100 m3 na vzdialenosť nad 50 do 500 m</t>
  </si>
  <si>
    <t>-516056430</t>
  </si>
  <si>
    <t>162501122.S</t>
  </si>
  <si>
    <t>Vodorovné premiestnenie výkopku po spevnenej ceste z horniny tr.1-4, nad 100 do 1000 m3 na vzdialenosť do 3000 m</t>
  </si>
  <si>
    <t>-204172914</t>
  </si>
  <si>
    <t>162501123.S</t>
  </si>
  <si>
    <t>Vodorovné premiestnenie výkopku po spevnenej ceste z horniny tr.1-4, nad 100 do 1000 m3, príplatok k cene za každých ďalšich a začatých 1000 m</t>
  </si>
  <si>
    <t>356870293</t>
  </si>
  <si>
    <t>167101102.S</t>
  </si>
  <si>
    <t>Nakladanie neuľahnutého výkopku z hornín tr.1-4 nad 100 do 1000 m3</t>
  </si>
  <si>
    <t>-1538975699</t>
  </si>
  <si>
    <t>171101103.S</t>
  </si>
  <si>
    <t xml:space="preserve">Uloženie sypaniny do násypu  súdržnej horniny s mierou zhutnenia nad 96 do 100 % podľa Proctor-Standard</t>
  </si>
  <si>
    <t>1701049818</t>
  </si>
  <si>
    <t>171201202.S</t>
  </si>
  <si>
    <t>2122739577</t>
  </si>
  <si>
    <t>180402111.S</t>
  </si>
  <si>
    <t>Založenie trávnika parkového výsevom v rovine do 1:5</t>
  </si>
  <si>
    <t>-1278622468</t>
  </si>
  <si>
    <t>005720001400.S</t>
  </si>
  <si>
    <t>Osivá tráv - semená parkovej zmesi</t>
  </si>
  <si>
    <t>-2008291428</t>
  </si>
  <si>
    <t>181101102.S</t>
  </si>
  <si>
    <t>-556510399</t>
  </si>
  <si>
    <t>181301103.S</t>
  </si>
  <si>
    <t>Rozprestretie ornice v rovine , plocha do 500 m2, hr.do 200 mm</t>
  </si>
  <si>
    <t>1048696948</t>
  </si>
  <si>
    <t xml:space="preserve">Zakladanie   </t>
  </si>
  <si>
    <t>289971212.S</t>
  </si>
  <si>
    <t>Zhotovenie vrstvy z geotextílie na upravenom povrchu sklon do 1 : 5 , šírky nad 3 do 6 m</t>
  </si>
  <si>
    <t>-1315969746</t>
  </si>
  <si>
    <t>693110002000.S</t>
  </si>
  <si>
    <t>Geotextília polypropylénová netkaná 200 g/m2</t>
  </si>
  <si>
    <t>959760653</t>
  </si>
  <si>
    <t>711132107.S</t>
  </si>
  <si>
    <t>Zhotovenie izolácie proti zemnej vlhkosti nopovou fóloiu položenou voľne na ploche zvislej</t>
  </si>
  <si>
    <t>-1493359538</t>
  </si>
  <si>
    <t>283230002700.S</t>
  </si>
  <si>
    <t>Nopová HDPE fólia hrúbky 0,5 mm, výška nopu 8 mm, proti zemnej vlhkosti s radónovou ochranou, pre spodnú stavbu</t>
  </si>
  <si>
    <t>-511700882</t>
  </si>
  <si>
    <t xml:space="preserve">Komunikácie   </t>
  </si>
  <si>
    <t>583410004400.S</t>
  </si>
  <si>
    <t>Štrkodrva frakcia 0-63 mm</t>
  </si>
  <si>
    <t>-995933810</t>
  </si>
  <si>
    <t>564851114.S</t>
  </si>
  <si>
    <t>Podklad zo štrkodrviny s rozprestretím a zhutnením, po zhutnení hr. 180 mm</t>
  </si>
  <si>
    <t>-1647573267</t>
  </si>
  <si>
    <t>564861111.S</t>
  </si>
  <si>
    <t>Podklad zo štrkodrviny s rozprestretím a zhutnením, po zhutnení hr. 200 mm</t>
  </si>
  <si>
    <t>671292273</t>
  </si>
  <si>
    <t>567133111.S</t>
  </si>
  <si>
    <t>Podklad z kameniva stmeleného cementom s rozprestretím a zhutnením, CBGM C 5/6, po zhutnení hr. 160 mm</t>
  </si>
  <si>
    <t>403370138</t>
  </si>
  <si>
    <t>573231107.S</t>
  </si>
  <si>
    <t>Postrek asfaltový spojovací bez posypu kamenivom z cestnej emulzie v množstve 0,50 kg/m2</t>
  </si>
  <si>
    <t>-1954028233</t>
  </si>
  <si>
    <t>577154241.S</t>
  </si>
  <si>
    <t>Asfaltový betón vrstva obrusná AC 11 O v pruhu š. nad 3 m z nemodifik. asfaltu tr. II, po zhutnení hr. 60 mm</t>
  </si>
  <si>
    <t>1470787076</t>
  </si>
  <si>
    <t>596811313.S</t>
  </si>
  <si>
    <t>Kladenie betónovej dlažby s vyplnením škár do lôžka z kameniva, veľ. do 0,09 m2 plochy nad 300 m2</t>
  </si>
  <si>
    <t>276962029</t>
  </si>
  <si>
    <t>592460017300</t>
  </si>
  <si>
    <t>Dlažba betónová systémová s fázou, rozmer 100x100 až 300x300x60 mm, sivá</t>
  </si>
  <si>
    <t>843484017</t>
  </si>
  <si>
    <t>592460012000.S</t>
  </si>
  <si>
    <t>Dlažba betónová bezškárová, rozmer 200x100x80 mm, prírodná</t>
  </si>
  <si>
    <t>-1670216958</t>
  </si>
  <si>
    <t xml:space="preserve">Ostatné konštrukcie a práce-búranie   </t>
  </si>
  <si>
    <t>113106211.S</t>
  </si>
  <si>
    <t xml:space="preserve">Rozoberanie dlažby v ploche do 200 m2 z veľkých kociek kameniva,  -0,41700t</t>
  </si>
  <si>
    <t>1287352599</t>
  </si>
  <si>
    <t>113106221.S</t>
  </si>
  <si>
    <t xml:space="preserve">Rozoberanie dlažby v ploche do 200 m2 z drobných kociek,  -0,20000t</t>
  </si>
  <si>
    <t>-718897959</t>
  </si>
  <si>
    <t>113107132.S</t>
  </si>
  <si>
    <t xml:space="preserve">Odstránenie krytu v ploche do 200 m2 z betónu prostého, hr. vrstvy 150 do 300 mm,  -0,50000t</t>
  </si>
  <si>
    <t>-794138140</t>
  </si>
  <si>
    <t>113107143.S</t>
  </si>
  <si>
    <t xml:space="preserve">Odstránenie krytu asfaltového v ploche do 200 m2, hr. nad 100 do 150 mm,  -0,31600t</t>
  </si>
  <si>
    <t>-617342836</t>
  </si>
  <si>
    <t>113152230.S</t>
  </si>
  <si>
    <t xml:space="preserve">Frézovanie asf. podkladu alebo krytu bez prek., plochy do 500 m2, pruh š. cez 0,5 m do 1 m, hr. 50 mm  0,127 t</t>
  </si>
  <si>
    <t>-301299510</t>
  </si>
  <si>
    <t>113206111.S</t>
  </si>
  <si>
    <t>607902122</t>
  </si>
  <si>
    <t>113208111.S</t>
  </si>
  <si>
    <t xml:space="preserve">Vytrhanie obrúb betonových, s vybúraním lôžka, záhonových,  -0,04000t</t>
  </si>
  <si>
    <t>-1774718262</t>
  </si>
  <si>
    <t>113307131.S</t>
  </si>
  <si>
    <t xml:space="preserve">Odstránenie podkladu v ploche do 200 m2 z betónu prostého, hr. vrstvy do 150 mm,  -0,22500t</t>
  </si>
  <si>
    <t>-457923345</t>
  </si>
  <si>
    <t>113307132.S</t>
  </si>
  <si>
    <t xml:space="preserve">Odstránenie podkladu v ploche do 200 m2 z betónu prostého, hr. vrstvy 150 do 300 mm,  -0,50000t</t>
  </si>
  <si>
    <t>665415314</t>
  </si>
  <si>
    <t>914001111.S</t>
  </si>
  <si>
    <t>Osadenie a montáž cestnej zvislej dopravnej značky na stĺpik, stĺp, konzolu alebo objekt</t>
  </si>
  <si>
    <t>617147438</t>
  </si>
  <si>
    <t>272 V2RA2</t>
  </si>
  <si>
    <t>ZDZ 272 "Parkovanie", Zn lisovaná, V2 - 600 x 600 mm, RA2, P3, E2, SP1</t>
  </si>
  <si>
    <t>935044104</t>
  </si>
  <si>
    <t>404410180246</t>
  </si>
  <si>
    <t>Všeobecná dodatková tabuľa ZDZ 506-86 V2RA2 "Platí pre (osoby so zdravotným postihnutím)", rozmer 330x600 mm, Zn lisovaná, P3, E2, SP1</t>
  </si>
  <si>
    <t>-398332921</t>
  </si>
  <si>
    <t>404410113157</t>
  </si>
  <si>
    <t>Informatívna značka ZDZ 319 "Školská zóna", Zn lisovaná, V1-630x630 mm, RA2, P3, E2, SP1</t>
  </si>
  <si>
    <t>606365698</t>
  </si>
  <si>
    <t>404410113158</t>
  </si>
  <si>
    <t>Informatívna značka ZDZ 320 "Koniec školskej zóny", Zn lisovaná, V1-630x630 mm, RA2, P3, E2, SP1</t>
  </si>
  <si>
    <t>1787188393</t>
  </si>
  <si>
    <t>914501121.S</t>
  </si>
  <si>
    <t>Montáž stĺpika zvislej dopravnej značky dĺžky do 3,5 m do betónového základu</t>
  </si>
  <si>
    <t>1600801613</t>
  </si>
  <si>
    <t>404490008400.S</t>
  </si>
  <si>
    <t>Stĺpik Zn, d 60 mm/1 bm, pre dopravné značky</t>
  </si>
  <si>
    <t>-2053249318</t>
  </si>
  <si>
    <t>404490008600.S</t>
  </si>
  <si>
    <t>Krytka stĺpika, d 60 mm, plastová</t>
  </si>
  <si>
    <t>-188301400</t>
  </si>
  <si>
    <t>404440000100.S</t>
  </si>
  <si>
    <t>Úchyt na stĺpik, d 60 mm, križový, Zn</t>
  </si>
  <si>
    <t>-445598287</t>
  </si>
  <si>
    <t>915711212.S</t>
  </si>
  <si>
    <t>Vodorovné dopravné značenie striekané farbou deliacich čiar súvislých šírky 125 mm biela retroreflexná</t>
  </si>
  <si>
    <t>485634103</t>
  </si>
  <si>
    <t>915721212.S</t>
  </si>
  <si>
    <t>Vodorovné dopravné značenie striekané farbou prechodov pre chodcov, šípky, symboly a pod., biela retroreflexná</t>
  </si>
  <si>
    <t>681584591</t>
  </si>
  <si>
    <t>915791111.S</t>
  </si>
  <si>
    <t>Predznačenie pre značenie striekané farbou z náterových hmôt deliace čiary, vodiace prúžky</t>
  </si>
  <si>
    <t>-1794829609</t>
  </si>
  <si>
    <t>915791112.S</t>
  </si>
  <si>
    <t>Predznačenie pre vodorovné značenie striekané farbou alebo vykonávané z náterových hmôt</t>
  </si>
  <si>
    <t>2006783813</t>
  </si>
  <si>
    <t>916362112.S</t>
  </si>
  <si>
    <t>Osadenie cestného obrubníka betónového stojatého do lôžka z betónu prostého tr. C 16/20 s bočnou oporou</t>
  </si>
  <si>
    <t>-1996647660</t>
  </si>
  <si>
    <t>592170003800.S</t>
  </si>
  <si>
    <t>Obrubník cestný so skosením, lxšxv 1000x150x250 mm, sivá</t>
  </si>
  <si>
    <t>537170636</t>
  </si>
  <si>
    <t>592170000900.S</t>
  </si>
  <si>
    <t>Obrubník cestný bez skosenia rovný, lxšxv 1000x150x250 mm</t>
  </si>
  <si>
    <t>1825409048</t>
  </si>
  <si>
    <t>916561112.S</t>
  </si>
  <si>
    <t>-1804529494</t>
  </si>
  <si>
    <t>592170002900</t>
  </si>
  <si>
    <t>Obrubník parkový, lxšxv 1000x50x200 mm, sivá</t>
  </si>
  <si>
    <t>-2114873349</t>
  </si>
  <si>
    <t>919735113.S</t>
  </si>
  <si>
    <t>Rezanie existujúceho asfaltového krytu alebo podkladu hĺbky nad 100 do 150 mm</t>
  </si>
  <si>
    <t>-1031095419</t>
  </si>
  <si>
    <t>919735124.S</t>
  </si>
  <si>
    <t>Rezanie existujúceho betónového krytu alebo podkladu hĺbky nad 150 do 200 mm</t>
  </si>
  <si>
    <t>1385800062</t>
  </si>
  <si>
    <t>935112111.S</t>
  </si>
  <si>
    <t>Osadenie priekop. žľabu z betón. priekopových tvárnic šírky do 500 mm do betónu C 12/15</t>
  </si>
  <si>
    <t>-274112757</t>
  </si>
  <si>
    <t>592270000500.S</t>
  </si>
  <si>
    <t>Tvárnica priekopová a melioračná, doska obkladová betónová TBM 8-25, rozmer 500x250x60 mm</t>
  </si>
  <si>
    <t>-1516520449</t>
  </si>
  <si>
    <t>935114433.S</t>
  </si>
  <si>
    <t>Osadenie odvodňovacieho betónového žľabu univerzálneho s ochrannou hranou svetlej šírky 200 mm a s roštom triedy C 250</t>
  </si>
  <si>
    <t>832417112</t>
  </si>
  <si>
    <t>592270008100.S</t>
  </si>
  <si>
    <t>Čelná koncová stena, pre žľaby betónové s ochrannou hranou svetlej šírky 200 mm</t>
  </si>
  <si>
    <t>-1080044318</t>
  </si>
  <si>
    <t>592270017000.S</t>
  </si>
  <si>
    <t>Mriežkový rošt nerez, štrbiny 30x10 mm, dĺ. 1 m, C 250, s rýchlouzáverom, pre žľaby betónové s ochrannou hranou svetlej šírky 200 mm</t>
  </si>
  <si>
    <t>-541433941</t>
  </si>
  <si>
    <t>592270024200.S</t>
  </si>
  <si>
    <t>Odvodňovací žľab betónový univerzálny s ochrannou hranou, svetlá šírka 200 mm, dĺžky 1 m, bez spádu</t>
  </si>
  <si>
    <t>1245527500</t>
  </si>
  <si>
    <t>936941441.S</t>
  </si>
  <si>
    <t>Montáž prístrešku pre bicykle obojstranného so strechou z trapézového plechu so stojanmi pre 20 bicyklov</t>
  </si>
  <si>
    <t>-2056356833</t>
  </si>
  <si>
    <t>553560015300.S</t>
  </si>
  <si>
    <t>Prístrešok pre bicykle 4,3x2,5 m, výška 2,0m, oceľová konštrukcia, strecha trapézový plech pozinkovaný, 14 šikmých miest, obojstranný</t>
  </si>
  <si>
    <t>-894179942</t>
  </si>
  <si>
    <t>979071111.S</t>
  </si>
  <si>
    <t>Očistenie vybúraných dlažbových kociek veľkých, s pôvodným vyplnením škár kamenivom ťaženým</t>
  </si>
  <si>
    <t>570070889</t>
  </si>
  <si>
    <t>979071121.S</t>
  </si>
  <si>
    <t>Očistenie vybúraných dlažbových kociek drobných, s pôvodným vyplnením škár kamenivom ťaženým</t>
  </si>
  <si>
    <t>1293234849</t>
  </si>
  <si>
    <t>979082213.S</t>
  </si>
  <si>
    <t>Vodorovná doprava sutiny so zložením a hrubým urovnaním na vzdialenosť do 1 km</t>
  </si>
  <si>
    <t>-653934734</t>
  </si>
  <si>
    <t>979082219.S</t>
  </si>
  <si>
    <t>Príplatok k cene za každý ďalší aj začatý 1 km nad 1 km pre vodorovnú dopravu sutiny</t>
  </si>
  <si>
    <t>748893281</t>
  </si>
  <si>
    <t>Poplatok za skladovanie - betón, tehly, dlaždice (17 01) ostatné</t>
  </si>
  <si>
    <t>-272058866</t>
  </si>
  <si>
    <t>979089212.S</t>
  </si>
  <si>
    <t>Poplatok za skladovanie - bitúmenové zmesi, uholný decht, dechtové výrobky (17 03 ), ostatné</t>
  </si>
  <si>
    <t>1321869966</t>
  </si>
  <si>
    <t>búranie_ŽB</t>
  </si>
  <si>
    <t>Vybúranie podstavca zo ŽB</t>
  </si>
  <si>
    <t>2054341748</t>
  </si>
  <si>
    <t>cena_suť</t>
  </si>
  <si>
    <t>Cena za uloženie vybúraných hmôt a sute na skládku</t>
  </si>
  <si>
    <t>1869218763</t>
  </si>
  <si>
    <t xml:space="preserve">Presun hmôt HSV   </t>
  </si>
  <si>
    <t>998223011.S</t>
  </si>
  <si>
    <t>Presun hmôt pre pozemné komunikácie s krytom dláždeným (822 2.3, 822 5.3) akejkoľvek dĺžky objektu</t>
  </si>
  <si>
    <t>1707908484</t>
  </si>
  <si>
    <t>SO 03 - Prekládka vnútroareálového rozvodu plynu</t>
  </si>
  <si>
    <t xml:space="preserve">9 -  OSTATNÉ KONŠTRUKCIE A PRÁCE</t>
  </si>
  <si>
    <t>999 - MCE ostatné</t>
  </si>
  <si>
    <t xml:space="preserve">723 -  Vnútorný plynovod</t>
  </si>
  <si>
    <t>132202509</t>
  </si>
  <si>
    <t>Príplatok za lepivosť horniny tr.3</t>
  </si>
  <si>
    <t>-561840731</t>
  </si>
  <si>
    <t>132211101</t>
  </si>
  <si>
    <t>Hĺbenie rýh šírka do 60 cm v hornine 3 ručne</t>
  </si>
  <si>
    <t>-1650020709</t>
  </si>
  <si>
    <t>337453108</t>
  </si>
  <si>
    <t>897043697</t>
  </si>
  <si>
    <t>Nakladanie výkopku do 100 m3 v horn. tr. 1-4</t>
  </si>
  <si>
    <t>-229103601</t>
  </si>
  <si>
    <t>-1782374490</t>
  </si>
  <si>
    <t>174101101</t>
  </si>
  <si>
    <t>Zásyp zhutnený jám, rýh, šachiet alebo okolo objektu</t>
  </si>
  <si>
    <t>1205279360</t>
  </si>
  <si>
    <t>-163285757</t>
  </si>
  <si>
    <t>-1047219536</t>
  </si>
  <si>
    <t>583373050</t>
  </si>
  <si>
    <t>Štrkopiesok 0-8</t>
  </si>
  <si>
    <t>-2064695527</t>
  </si>
  <si>
    <t>175301101</t>
  </si>
  <si>
    <t>Lôžko a obsyp plynovodného potrubia pieskom</t>
  </si>
  <si>
    <t>-933188968</t>
  </si>
  <si>
    <t>802101063</t>
  </si>
  <si>
    <t>Uloženie plynovod. potrubia do ryhy z tlak. rúr polyetyl. PE vonk. priemer D63</t>
  </si>
  <si>
    <t>-1030078573</t>
  </si>
  <si>
    <t>802111063</t>
  </si>
  <si>
    <t>Montáž elektrotvaroviek MB objímka so zarážkou PE100 SDR11, rúry vonk. pr. D63mm</t>
  </si>
  <si>
    <t>-608342075</t>
  </si>
  <si>
    <t>2863A0306</t>
  </si>
  <si>
    <t>Objímka so zarážkou MB - 612 685 d 63</t>
  </si>
  <si>
    <t>1367748062</t>
  </si>
  <si>
    <t>802113090</t>
  </si>
  <si>
    <t>Montáž elektrotvaroviek W30° koleno PE100 SDR11 D63mm</t>
  </si>
  <si>
    <t>-514903197</t>
  </si>
  <si>
    <t>2863A0621</t>
  </si>
  <si>
    <t>Koleno elektrotvarovkové W 30° 615 272 d 63</t>
  </si>
  <si>
    <t>852549411</t>
  </si>
  <si>
    <t>802114063</t>
  </si>
  <si>
    <t>Montáž elektrotvaroviek W60° koleno PE100 SDR11 D63mm</t>
  </si>
  <si>
    <t>159572697</t>
  </si>
  <si>
    <t>286138740</t>
  </si>
  <si>
    <t>Rúrka PVC tlaková LPE d 63x 5,8x6000 plyn</t>
  </si>
  <si>
    <t>-1222409332</t>
  </si>
  <si>
    <t>2863A0704</t>
  </si>
  <si>
    <t>Koleno elektrotvarovkové W 60° 612 098 d 63</t>
  </si>
  <si>
    <t>-716091248</t>
  </si>
  <si>
    <t>4046A0252</t>
  </si>
  <si>
    <t>Autozásuvka 7 pólová, 12 V, DIN/ISO 1724 - 84 44 00</t>
  </si>
  <si>
    <t>1214879993</t>
  </si>
  <si>
    <t>802138050</t>
  </si>
  <si>
    <t>Montáž USTR prechodka PE/oceľ PE100 SDR11 D63/DN50mm</t>
  </si>
  <si>
    <t>-1741110073</t>
  </si>
  <si>
    <t>2863A3305</t>
  </si>
  <si>
    <t>Prechodka PE/oceľ USTR 612 783 d/DN 63/50</t>
  </si>
  <si>
    <t>-905079157</t>
  </si>
  <si>
    <t>895110911</t>
  </si>
  <si>
    <t>1004829126</t>
  </si>
  <si>
    <t>2832F0506</t>
  </si>
  <si>
    <t>Fólia Žltá s potlačou "POZOR PLYN",šír.150mm, bal. 300 m</t>
  </si>
  <si>
    <t>1538669669</t>
  </si>
  <si>
    <t>-1399275380</t>
  </si>
  <si>
    <t>-1884896184</t>
  </si>
  <si>
    <t>894911111</t>
  </si>
  <si>
    <t>Betónový základ pod skriňu HUP V 4 tr. C 16/20</t>
  </si>
  <si>
    <t>-429136456</t>
  </si>
  <si>
    <t>133103250</t>
  </si>
  <si>
    <t>Oceľ profil L 40x40x4</t>
  </si>
  <si>
    <t>-88051233</t>
  </si>
  <si>
    <t xml:space="preserve"> OSTATNÉ KONŠTRUKCIE A PRÁCE</t>
  </si>
  <si>
    <t>979131413</t>
  </si>
  <si>
    <t>Poplatok za ulož.a znešk.stav.odp na urč.sklád.-hlušina a kamenivo "O"-ost.odpad</t>
  </si>
  <si>
    <t>-558670514</t>
  </si>
  <si>
    <t>998222081</t>
  </si>
  <si>
    <t>Presun hmôt pre lôžko a obsyp plyn. potrubia, povrch.úprav komunikácií</t>
  </si>
  <si>
    <t>1356611708</t>
  </si>
  <si>
    <t>2861J0102</t>
  </si>
  <si>
    <t>Rúra flexodrenážna perforovaná DN 75 v kotúči - 161443</t>
  </si>
  <si>
    <t>-1068754082</t>
  </si>
  <si>
    <t>4224F0211</t>
  </si>
  <si>
    <t>Atypická skriňa oceľoplechová pre HUP</t>
  </si>
  <si>
    <t>1897512986</t>
  </si>
  <si>
    <t>999</t>
  </si>
  <si>
    <t>MCE ostatné</t>
  </si>
  <si>
    <t>990880010</t>
  </si>
  <si>
    <t>Presun hmôt pre montáž potrubia do 1000 m</t>
  </si>
  <si>
    <t>1235303313</t>
  </si>
  <si>
    <t xml:space="preserve"> Vnútorný plynovod</t>
  </si>
  <si>
    <t>2103150078</t>
  </si>
  <si>
    <t>723190907</t>
  </si>
  <si>
    <t>Opr. plyn. potrubia, odvzdušnenie a napustenie potrubia</t>
  </si>
  <si>
    <t>130271986</t>
  </si>
  <si>
    <t>723231112</t>
  </si>
  <si>
    <t>Armat. plyn. s 2 závitmi, kohút priamy K 800 G 1/2</t>
  </si>
  <si>
    <t>65264987</t>
  </si>
  <si>
    <t>723231117</t>
  </si>
  <si>
    <t>Armat. plyn. s 2 závitmi, kohút priamy K 800 G 2</t>
  </si>
  <si>
    <t>1479959649</t>
  </si>
  <si>
    <t>723239101</t>
  </si>
  <si>
    <t>Montáž plynovodných armatúr s 2 závitmi, ostatné typy G 1/2</t>
  </si>
  <si>
    <t>372041731</t>
  </si>
  <si>
    <t>723239106</t>
  </si>
  <si>
    <t>Montáž plynovodných armatúr s 2 závitmi, ostatné typy G 2</t>
  </si>
  <si>
    <t>-1139780267</t>
  </si>
  <si>
    <t>422007020</t>
  </si>
  <si>
    <t>Automatický uzáver plynu - dodávka technológie kuchyne</t>
  </si>
  <si>
    <t>-250228513</t>
  </si>
  <si>
    <t>5512D2981</t>
  </si>
  <si>
    <t>Zátka závitová 1/2"- 2027309</t>
  </si>
  <si>
    <t>507910840</t>
  </si>
  <si>
    <t>7239999904</t>
  </si>
  <si>
    <t>VNútorný plynovod HZS T4</t>
  </si>
  <si>
    <t>925319621</t>
  </si>
  <si>
    <t>1338107952</t>
  </si>
  <si>
    <t>3883C0622</t>
  </si>
  <si>
    <t>Návarok kolmý G 1/2"- 94001705</t>
  </si>
  <si>
    <t>1216759761</t>
  </si>
  <si>
    <t>3884A0901</t>
  </si>
  <si>
    <t>Manometer</t>
  </si>
  <si>
    <t>1896419677</t>
  </si>
  <si>
    <t>734424101</t>
  </si>
  <si>
    <t>Kondenzačná slučka na privarenie zahnutá PN 250 do 300°C</t>
  </si>
  <si>
    <t>561801837</t>
  </si>
  <si>
    <t>734424912</t>
  </si>
  <si>
    <t>Príslušenstvo tlakomerov, kohúty čapové K70-181-716 M 20x1,5</t>
  </si>
  <si>
    <t>-609405014</t>
  </si>
  <si>
    <t>734424933</t>
  </si>
  <si>
    <t>Príslušenstvo tlakomerov, prípojky tlakomerov DN 15</t>
  </si>
  <si>
    <t>1067210035</t>
  </si>
  <si>
    <t>734429230</t>
  </si>
  <si>
    <t>Montáž tlakomerov diferenčných do 160mm</t>
  </si>
  <si>
    <t>297391726</t>
  </si>
  <si>
    <t>-1863121342</t>
  </si>
  <si>
    <t>SO 04 - Areálový odvod dažďových vôd</t>
  </si>
  <si>
    <t xml:space="preserve">1 -  ZEMNE PRÁCE</t>
  </si>
  <si>
    <t>2 - ZÁKLADY</t>
  </si>
  <si>
    <t xml:space="preserve"> ZEMNE PRÁCE</t>
  </si>
  <si>
    <t>606540868</t>
  </si>
  <si>
    <t>132201200</t>
  </si>
  <si>
    <t>Hĺbenie rýh šírka do 2 m v horn. tr. 3 nad 100 m3</t>
  </si>
  <si>
    <t>1531450833</t>
  </si>
  <si>
    <t>-402115527</t>
  </si>
  <si>
    <t>366089377</t>
  </si>
  <si>
    <t>233891625</t>
  </si>
  <si>
    <t>-88709512</t>
  </si>
  <si>
    <t>-134892617</t>
  </si>
  <si>
    <t>-1511672672</t>
  </si>
  <si>
    <t>1438731198</t>
  </si>
  <si>
    <t>1432701318</t>
  </si>
  <si>
    <t>920709406</t>
  </si>
  <si>
    <t>ZÁKLADY</t>
  </si>
  <si>
    <t>273313511</t>
  </si>
  <si>
    <t>Základové dosky z betónu prostého tr. C12/15</t>
  </si>
  <si>
    <t>612745996</t>
  </si>
  <si>
    <t>451573111</t>
  </si>
  <si>
    <t>Lôžko pod potrubie, stoky v otvorenom výkope z piesku a štrkopiesku</t>
  </si>
  <si>
    <t>901064767</t>
  </si>
  <si>
    <t>831263195</t>
  </si>
  <si>
    <t>Príplatok za zhotovenie kanalizačnej prípojky DN 100-300</t>
  </si>
  <si>
    <t>215602711</t>
  </si>
  <si>
    <t>831271121</t>
  </si>
  <si>
    <t>Montáž a dodávka vsakovacej studne priem 315mm a prepodkladanou hĺbkou 21,0m a vsak. kap.4l/s</t>
  </si>
  <si>
    <t>2130765641</t>
  </si>
  <si>
    <t>597000010</t>
  </si>
  <si>
    <t>Vírový ventil pre RN</t>
  </si>
  <si>
    <t>-2061833347</t>
  </si>
  <si>
    <t>-23429130</t>
  </si>
  <si>
    <t>-1825624002</t>
  </si>
  <si>
    <t>871373121</t>
  </si>
  <si>
    <t>Montáž potrubia z kanalizačných rúr z PVC v otvorenom výkope do 20% DN 300, tesnenie gum. krúžkami</t>
  </si>
  <si>
    <t>-1962475532</t>
  </si>
  <si>
    <t>528554493</t>
  </si>
  <si>
    <t>-800311235</t>
  </si>
  <si>
    <t>706902571</t>
  </si>
  <si>
    <t>771690971</t>
  </si>
  <si>
    <t>286110300</t>
  </si>
  <si>
    <t>Rúrka PVC kanalizačná spoj gum. krúžkom 250x7,3x5000</t>
  </si>
  <si>
    <t>-1964927757</t>
  </si>
  <si>
    <t>1697751543</t>
  </si>
  <si>
    <t>892101112</t>
  </si>
  <si>
    <t>Skúška tesnosti kanalizačného potrubia DN 300 vodou</t>
  </si>
  <si>
    <t>857861369</t>
  </si>
  <si>
    <t>894421131</t>
  </si>
  <si>
    <t>Osadenie prefabrikovaných šachiet nad 10 t</t>
  </si>
  <si>
    <t>2047010437</t>
  </si>
  <si>
    <t>894808015</t>
  </si>
  <si>
    <t>Montáž revíznej šachty z PVC, DN šachty 600,</t>
  </si>
  <si>
    <t>-130669774</t>
  </si>
  <si>
    <t>894808220</t>
  </si>
  <si>
    <t>Montáž revíznej šachty z PVC, DN šachty 600, DN potrubia 200, hl. do 2000 mm</t>
  </si>
  <si>
    <t>1908293228</t>
  </si>
  <si>
    <t>894808320</t>
  </si>
  <si>
    <t>Montáž revíznej šachty z PVC, DN šachty 600, DN potrubia 250, hl. do 2000 mm</t>
  </si>
  <si>
    <t>1438729971</t>
  </si>
  <si>
    <t>2865A2316</t>
  </si>
  <si>
    <t>TEGRA 600 - Dno šachtové 600/200x60°</t>
  </si>
  <si>
    <t>988123403</t>
  </si>
  <si>
    <t>2865A2317</t>
  </si>
  <si>
    <t>TEGRA 600 - Dno šachtové 600/250x60°</t>
  </si>
  <si>
    <t>-55361177</t>
  </si>
  <si>
    <t>2865A2342</t>
  </si>
  <si>
    <t>TEGRA 600 - Dno šachtové 600/200-X</t>
  </si>
  <si>
    <t>1858086156</t>
  </si>
  <si>
    <t>2865A2343</t>
  </si>
  <si>
    <t>TEGRA 600 - Dno šachtové 600/250-X</t>
  </si>
  <si>
    <t>1690254344</t>
  </si>
  <si>
    <t>2865A2405</t>
  </si>
  <si>
    <t>TEGRA 600 - rúra šachtová vlnovcová ID600x6000</t>
  </si>
  <si>
    <t>406871972</t>
  </si>
  <si>
    <t>2865A2451</t>
  </si>
  <si>
    <t>TEGRA 600 - tesnenie šacht. rúry 600</t>
  </si>
  <si>
    <t>1845480226</t>
  </si>
  <si>
    <t>2865A2472</t>
  </si>
  <si>
    <t>TEGRA 600 - prstenec roznášací betónový - 1100/680/150</t>
  </si>
  <si>
    <t>806068587</t>
  </si>
  <si>
    <t>2865A2504</t>
  </si>
  <si>
    <t>TEGRA 1000 - poklop liatinový D600 WAVIN D400</t>
  </si>
  <si>
    <t>-1484759177</t>
  </si>
  <si>
    <t>899102111</t>
  </si>
  <si>
    <t>Osadenie poklopov liatinových, oceľových s rámom nad 50 do 100 kg</t>
  </si>
  <si>
    <t>1823074823</t>
  </si>
  <si>
    <t>899702184</t>
  </si>
  <si>
    <t>Montáž vírového ventilu</t>
  </si>
  <si>
    <t>-1754203967</t>
  </si>
  <si>
    <t>4361L0104</t>
  </si>
  <si>
    <t>Nádrž z vodostavebného betónu napr. Klartec KL RN20</t>
  </si>
  <si>
    <t>2033762362</t>
  </si>
  <si>
    <t>4361L0105</t>
  </si>
  <si>
    <t>Nádrž z vodostavebného betónu napr. Klartec KL RN15</t>
  </si>
  <si>
    <t>1984814296</t>
  </si>
  <si>
    <t>899731101</t>
  </si>
  <si>
    <t>Uloženie výstražná PVC fólia-biela vodovod hr.0,3mm, š.200 mm na obsyp</t>
  </si>
  <si>
    <t>1210315495</t>
  </si>
  <si>
    <t>899739102</t>
  </si>
  <si>
    <t>Montáž výstražnej PVC fólie-biela vodovod hr.0,2-0,3 mm, š. nad 300 do 500 mm na obsyp</t>
  </si>
  <si>
    <t>2137919157</t>
  </si>
  <si>
    <t>2832F0509</t>
  </si>
  <si>
    <t>Fólia výstražná Hnedá, šír.300mm, bal. 300 m - 84 30 66</t>
  </si>
  <si>
    <t>481605429</t>
  </si>
  <si>
    <t>-1373732546</t>
  </si>
  <si>
    <t>-1998436457</t>
  </si>
  <si>
    <t>SO 05 - Splašková kanalizácia</t>
  </si>
  <si>
    <t>2 - Základy</t>
  </si>
  <si>
    <t>5 - KOMUNIKÁCIE</t>
  </si>
  <si>
    <t>-1527297072</t>
  </si>
  <si>
    <t>2128134802</t>
  </si>
  <si>
    <t>202370975</t>
  </si>
  <si>
    <t>214013648</t>
  </si>
  <si>
    <t>1747160337</t>
  </si>
  <si>
    <t>1540369999</t>
  </si>
  <si>
    <t>-58688009</t>
  </si>
  <si>
    <t>820621780</t>
  </si>
  <si>
    <t>-491257576</t>
  </si>
  <si>
    <t>-288671016</t>
  </si>
  <si>
    <t>1978157594</t>
  </si>
  <si>
    <t>Základy</t>
  </si>
  <si>
    <t>1594851815</t>
  </si>
  <si>
    <t>926166337</t>
  </si>
  <si>
    <t>KOMUNIKÁCIE</t>
  </si>
  <si>
    <t>566905123</t>
  </si>
  <si>
    <t>Vysprav. podkl. po prekopoch podkladným betónom hr. 20 cm</t>
  </si>
  <si>
    <t>1281166059</t>
  </si>
  <si>
    <t>572952121</t>
  </si>
  <si>
    <t>Vyspravenie krytov vozov. po prekopoch asfaltobetónom hr. 50 mm</t>
  </si>
  <si>
    <t>1505188514</t>
  </si>
  <si>
    <t>-2068908744</t>
  </si>
  <si>
    <t>-300241324</t>
  </si>
  <si>
    <t>116073971</t>
  </si>
  <si>
    <t>2088240074</t>
  </si>
  <si>
    <t>-1214148142</t>
  </si>
  <si>
    <t>-677126986</t>
  </si>
  <si>
    <t>1676371226</t>
  </si>
  <si>
    <t>894808020</t>
  </si>
  <si>
    <t>Montáž revíznej šachty z PVC, DN šachty 600, DN potrubia 160, hl. do 2000 mm</t>
  </si>
  <si>
    <t>-1951194941</t>
  </si>
  <si>
    <t>1409663270</t>
  </si>
  <si>
    <t>2865A2304</t>
  </si>
  <si>
    <t>TEGRA 600 - Dno šachtové 600/200x0°</t>
  </si>
  <si>
    <t>-605722618</t>
  </si>
  <si>
    <t>-1054159394</t>
  </si>
  <si>
    <t>2865A2319</t>
  </si>
  <si>
    <t>TEGRA 600 - Dno šachtové 600/160x90°</t>
  </si>
  <si>
    <t>-1978420218</t>
  </si>
  <si>
    <t>2865A2320</t>
  </si>
  <si>
    <t>TEGRA 600 - Dno šachtové 600/200x90°</t>
  </si>
  <si>
    <t>-47908937</t>
  </si>
  <si>
    <t>1741649638</t>
  </si>
  <si>
    <t>TEGRA 600 - rúra šachtová vlnovcová s hrdlom ID600x3650</t>
  </si>
  <si>
    <t>1703652827</t>
  </si>
  <si>
    <t>-1143296612</t>
  </si>
  <si>
    <t>-1504880833</t>
  </si>
  <si>
    <t>TEGRA 600 - poklop liatinový D600 WAVIN D600</t>
  </si>
  <si>
    <t>1459898697</t>
  </si>
  <si>
    <t>-314777521</t>
  </si>
  <si>
    <t>551J00502</t>
  </si>
  <si>
    <t>Lapač tukov LT4</t>
  </si>
  <si>
    <t>446937010</t>
  </si>
  <si>
    <t>-15294637</t>
  </si>
  <si>
    <t>-902404010</t>
  </si>
  <si>
    <t>1089537571</t>
  </si>
  <si>
    <t>971101020</t>
  </si>
  <si>
    <t>Vŕtanie otvor. jadrové -korunkové, diamant. do žel.bet. stien priem.102-122 mm</t>
  </si>
  <si>
    <t>dm3</t>
  </si>
  <si>
    <t>-1015170563</t>
  </si>
  <si>
    <t>974042577</t>
  </si>
  <si>
    <t>Vysekanie rýh v betón. dlažbe hl. do 20 cm š. do 30 cm</t>
  </si>
  <si>
    <t>-1761176890</t>
  </si>
  <si>
    <t>Odvoz sute a vybúraných hmôt na skládku do 1 km</t>
  </si>
  <si>
    <t>869209828</t>
  </si>
  <si>
    <t>Odvoz sute a vybúraných hmôt na skládku každý ďalší 1 km</t>
  </si>
  <si>
    <t>2090927321</t>
  </si>
  <si>
    <t>979087212</t>
  </si>
  <si>
    <t>Nakladanie sute na dopravný prostriedok</t>
  </si>
  <si>
    <t>-1760575947</t>
  </si>
  <si>
    <t>979131410</t>
  </si>
  <si>
    <t>Poplatok za ulož.a znešk.stav.sute na urč.sklád. -z demol.vozoviek "O"-ost.odpad</t>
  </si>
  <si>
    <t>966066261</t>
  </si>
  <si>
    <t>1090520758</t>
  </si>
  <si>
    <t>998222011</t>
  </si>
  <si>
    <t>Presun hmôt pre pozemné komunikácie, kryt z kameniva</t>
  </si>
  <si>
    <t>-1863436506</t>
  </si>
  <si>
    <t>1637807363</t>
  </si>
  <si>
    <t>SO 06 - Areálové osvetlenie</t>
  </si>
  <si>
    <t>D1 - VEREJNÉ OSVETLENIE</t>
  </si>
  <si>
    <t xml:space="preserve">    D2 - VEREJNÉ OSVETLENIE:</t>
  </si>
  <si>
    <t xml:space="preserve">    D3 - KABEL SILOVÝ, IZOLACE PVC</t>
  </si>
  <si>
    <t xml:space="preserve">    D4 - KABEL SILOVÝ,IZOLACE PVC</t>
  </si>
  <si>
    <t xml:space="preserve">    D5 - VÝKOPOVÉ PRÁCE</t>
  </si>
  <si>
    <t xml:space="preserve">    D6 - BLESKOZVOD VODIČE:</t>
  </si>
  <si>
    <t xml:space="preserve">    D7 - BLESKOZVOD SVORKY:</t>
  </si>
  <si>
    <t xml:space="preserve">    D8 - TRUBKA DO ZEME</t>
  </si>
  <si>
    <t xml:space="preserve">    D9 - HLAVNÁ DOMOVÁ SKRIŇA</t>
  </si>
  <si>
    <t>VEREJNÉ OSVETLENIE</t>
  </si>
  <si>
    <t>VEREJNÉ OSVETLENIE:</t>
  </si>
  <si>
    <t>Pol285</t>
  </si>
  <si>
    <t>Oceľový stožiar 5m/5,8m do zeme s výzbrojou</t>
  </si>
  <si>
    <t>901228063</t>
  </si>
  <si>
    <t>Pol295</t>
  </si>
  <si>
    <t>1495662925</t>
  </si>
  <si>
    <t>Pol286</t>
  </si>
  <si>
    <t>Výložník pre svietidlo na stožiar</t>
  </si>
  <si>
    <t>-2120307204</t>
  </si>
  <si>
    <t>Pol296</t>
  </si>
  <si>
    <t>324487326</t>
  </si>
  <si>
    <t>Pol287</t>
  </si>
  <si>
    <t>Svietidlo verejného osvetlenia 47W</t>
  </si>
  <si>
    <t>-520871154</t>
  </si>
  <si>
    <t>Pol297</t>
  </si>
  <si>
    <t>-609206915</t>
  </si>
  <si>
    <t>Pol288</t>
  </si>
  <si>
    <t>Parkové svietidlo 60W</t>
  </si>
  <si>
    <t>2077067356</t>
  </si>
  <si>
    <t>Pol298</t>
  </si>
  <si>
    <t>-1281362921</t>
  </si>
  <si>
    <t>Pol294</t>
  </si>
  <si>
    <t>Betónová pätka pre stožiar</t>
  </si>
  <si>
    <t>1965667679</t>
  </si>
  <si>
    <t>Pol304</t>
  </si>
  <si>
    <t>-1398735768</t>
  </si>
  <si>
    <t>KABEL SILOVÝ, IZOLACE PVC</t>
  </si>
  <si>
    <t>Pol289</t>
  </si>
  <si>
    <t>AYKY-J 4x16 , pevne</t>
  </si>
  <si>
    <t>510961324</t>
  </si>
  <si>
    <t>Pol299</t>
  </si>
  <si>
    <t>1082536709</t>
  </si>
  <si>
    <t>KABEL SILOVÝ,IZOLACE PVC</t>
  </si>
  <si>
    <t>Pol290</t>
  </si>
  <si>
    <t>CYKY-J 3x1.5 , pevne</t>
  </si>
  <si>
    <t>343182887</t>
  </si>
  <si>
    <t>Pol300</t>
  </si>
  <si>
    <t>206609591</t>
  </si>
  <si>
    <t>VÝKOPOVÉ PRÁCE</t>
  </si>
  <si>
    <t>-1546691857</t>
  </si>
  <si>
    <t>-1283071655</t>
  </si>
  <si>
    <t>-114583656</t>
  </si>
  <si>
    <t>-1323276619</t>
  </si>
  <si>
    <t>BLESKOZVOD VODIČE:</t>
  </si>
  <si>
    <t>168761256</t>
  </si>
  <si>
    <t>-1171238140</t>
  </si>
  <si>
    <t>-583011960</t>
  </si>
  <si>
    <t>1820747107</t>
  </si>
  <si>
    <t>BLESKOZVOD SVORKY:</t>
  </si>
  <si>
    <t>1447557942</t>
  </si>
  <si>
    <t>Pol291</t>
  </si>
  <si>
    <t>SP Svorka pripojovacia</t>
  </si>
  <si>
    <t>-1810022432</t>
  </si>
  <si>
    <t>256063073</t>
  </si>
  <si>
    <t>TRUBKA DO ZEME</t>
  </si>
  <si>
    <t>Pol292</t>
  </si>
  <si>
    <t>DUOFLEX 50 Trubka DUOFLEX 50/40</t>
  </si>
  <si>
    <t>51855346</t>
  </si>
  <si>
    <t>-1689999211</t>
  </si>
  <si>
    <t>HLAVNÁ DOMOVÁ SKRIŇA</t>
  </si>
  <si>
    <t>Pol293</t>
  </si>
  <si>
    <t>Prípojková skriňa do 3x 63A, do steny HASMA SPP0</t>
  </si>
  <si>
    <t>-1097945558</t>
  </si>
  <si>
    <t>Pol303</t>
  </si>
  <si>
    <t>214008086</t>
  </si>
  <si>
    <t>Pol400</t>
  </si>
  <si>
    <t>-788860748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</si>
</sst>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164" fontId="15" fillId="0" borderId="0" xfId="0" applyNumberFormat="1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15" fillId="0" borderId="3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34" fillId="2" borderId="19" xfId="0" applyFont="1" applyFill="1" applyBorder="1" applyAlignment="1" applyProtection="1">
      <alignment horizontal="left" vertical="center"/>
      <protection locked="0"/>
    </xf>
    <xf numFmtId="0" fontId="34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theme" Target="theme/theme1.xml" /><Relationship Id="rId16" Type="http://schemas.openxmlformats.org/officeDocument/2006/relationships/calcChain" Target="calcChain.xml" /><Relationship Id="rId17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="1" customFormat="1" ht="24.96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E4" s="22" t="s">
        <v>10</v>
      </c>
      <c r="BS4" s="14" t="s">
        <v>11</v>
      </c>
    </row>
    <row r="5" s="1" customFormat="1" ht="12" customHeight="1">
      <c r="B5" s="18"/>
      <c r="C5" s="19"/>
      <c r="D5" s="23" t="s">
        <v>12</v>
      </c>
      <c r="E5" s="19"/>
      <c r="F5" s="19"/>
      <c r="G5" s="19"/>
      <c r="H5" s="19"/>
      <c r="I5" s="19"/>
      <c r="J5" s="19"/>
      <c r="K5" s="24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14</v>
      </c>
      <c r="BS5" s="14" t="s">
        <v>6</v>
      </c>
    </row>
    <row r="6" s="1" customFormat="1" ht="36.96" customHeight="1">
      <c r="B6" s="18"/>
      <c r="C6" s="19"/>
      <c r="D6" s="26" t="s">
        <v>15</v>
      </c>
      <c r="E6" s="19"/>
      <c r="F6" s="19"/>
      <c r="G6" s="19"/>
      <c r="H6" s="19"/>
      <c r="I6" s="19"/>
      <c r="J6" s="19"/>
      <c r="K6" s="27" t="s">
        <v>16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17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18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19</v>
      </c>
      <c r="E8" s="19"/>
      <c r="F8" s="19"/>
      <c r="G8" s="19"/>
      <c r="H8" s="19"/>
      <c r="I8" s="19"/>
      <c r="J8" s="19"/>
      <c r="K8" s="24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21</v>
      </c>
      <c r="AL8" s="19"/>
      <c r="AM8" s="19"/>
      <c r="AN8" s="30" t="s">
        <v>22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24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24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20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38</v>
      </c>
      <c r="E29" s="44"/>
      <c r="F29" s="45" t="s">
        <v>39</v>
      </c>
      <c r="G29" s="44"/>
      <c r="H29" s="44"/>
      <c r="I29" s="44"/>
      <c r="J29" s="44"/>
      <c r="K29" s="44"/>
      <c r="L29" s="46">
        <v>0.20000000000000001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8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8">
        <f>ROUND(AV94, 2)</f>
        <v>0</v>
      </c>
      <c r="AL29" s="47"/>
      <c r="AM29" s="47"/>
      <c r="AN29" s="47"/>
      <c r="AO29" s="47"/>
      <c r="AP29" s="47"/>
      <c r="AQ29" s="47"/>
      <c r="AR29" s="49"/>
      <c r="AS29" s="50"/>
      <c r="AT29" s="50"/>
      <c r="AU29" s="50"/>
      <c r="AV29" s="50"/>
      <c r="AW29" s="50"/>
      <c r="AX29" s="50"/>
      <c r="AY29" s="50"/>
      <c r="AZ29" s="50"/>
      <c r="BE29" s="51"/>
    </row>
    <row r="30" s="3" customFormat="1" ht="14.4" customHeight="1">
      <c r="A30" s="3"/>
      <c r="B30" s="43"/>
      <c r="C30" s="44"/>
      <c r="D30" s="44"/>
      <c r="E30" s="44"/>
      <c r="F30" s="45" t="s">
        <v>40</v>
      </c>
      <c r="G30" s="44"/>
      <c r="H30" s="44"/>
      <c r="I30" s="44"/>
      <c r="J30" s="44"/>
      <c r="K30" s="44"/>
      <c r="L30" s="46">
        <v>0.20000000000000001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8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8">
        <f>ROUND(AW94, 2)</f>
        <v>0</v>
      </c>
      <c r="AL30" s="47"/>
      <c r="AM30" s="47"/>
      <c r="AN30" s="47"/>
      <c r="AO30" s="47"/>
      <c r="AP30" s="47"/>
      <c r="AQ30" s="47"/>
      <c r="AR30" s="49"/>
      <c r="AS30" s="50"/>
      <c r="AT30" s="50"/>
      <c r="AU30" s="50"/>
      <c r="AV30" s="50"/>
      <c r="AW30" s="50"/>
      <c r="AX30" s="50"/>
      <c r="AY30" s="50"/>
      <c r="AZ30" s="50"/>
      <c r="BE30" s="51"/>
    </row>
    <row r="31" hidden="1" s="3" customFormat="1" ht="14.4" customHeight="1">
      <c r="A31" s="3"/>
      <c r="B31" s="43"/>
      <c r="C31" s="44"/>
      <c r="D31" s="44"/>
      <c r="E31" s="44"/>
      <c r="F31" s="29" t="s">
        <v>41</v>
      </c>
      <c r="G31" s="44"/>
      <c r="H31" s="44"/>
      <c r="I31" s="44"/>
      <c r="J31" s="44"/>
      <c r="K31" s="44"/>
      <c r="L31" s="52">
        <v>0.20000000000000001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53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53">
        <v>0</v>
      </c>
      <c r="AL31" s="44"/>
      <c r="AM31" s="44"/>
      <c r="AN31" s="44"/>
      <c r="AO31" s="44"/>
      <c r="AP31" s="44"/>
      <c r="AQ31" s="44"/>
      <c r="AR31" s="54"/>
      <c r="BE31" s="51"/>
    </row>
    <row r="32" hidden="1" s="3" customFormat="1" ht="14.4" customHeight="1">
      <c r="A32" s="3"/>
      <c r="B32" s="43"/>
      <c r="C32" s="44"/>
      <c r="D32" s="44"/>
      <c r="E32" s="44"/>
      <c r="F32" s="29" t="s">
        <v>42</v>
      </c>
      <c r="G32" s="44"/>
      <c r="H32" s="44"/>
      <c r="I32" s="44"/>
      <c r="J32" s="44"/>
      <c r="K32" s="44"/>
      <c r="L32" s="52">
        <v>0.20000000000000001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53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53">
        <v>0</v>
      </c>
      <c r="AL32" s="44"/>
      <c r="AM32" s="44"/>
      <c r="AN32" s="44"/>
      <c r="AO32" s="44"/>
      <c r="AP32" s="44"/>
      <c r="AQ32" s="44"/>
      <c r="AR32" s="54"/>
      <c r="BE32" s="51"/>
    </row>
    <row r="33" hidden="1" s="3" customFormat="1" ht="14.4" customHeight="1">
      <c r="A33" s="3"/>
      <c r="B33" s="43"/>
      <c r="C33" s="44"/>
      <c r="D33" s="44"/>
      <c r="E33" s="44"/>
      <c r="F33" s="45" t="s">
        <v>43</v>
      </c>
      <c r="G33" s="44"/>
      <c r="H33" s="44"/>
      <c r="I33" s="44"/>
      <c r="J33" s="44"/>
      <c r="K33" s="44"/>
      <c r="L33" s="46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8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8">
        <v>0</v>
      </c>
      <c r="AL33" s="47"/>
      <c r="AM33" s="47"/>
      <c r="AN33" s="47"/>
      <c r="AO33" s="47"/>
      <c r="AP33" s="47"/>
      <c r="AQ33" s="47"/>
      <c r="AR33" s="49"/>
      <c r="AS33" s="50"/>
      <c r="AT33" s="50"/>
      <c r="AU33" s="50"/>
      <c r="AV33" s="50"/>
      <c r="AW33" s="50"/>
      <c r="AX33" s="50"/>
      <c r="AY33" s="50"/>
      <c r="AZ33" s="50"/>
      <c r="BE33" s="51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55"/>
      <c r="D35" s="56" t="s">
        <v>44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45</v>
      </c>
      <c r="U35" s="57"/>
      <c r="V35" s="57"/>
      <c r="W35" s="57"/>
      <c r="X35" s="59" t="s">
        <v>46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62"/>
      <c r="C49" s="63"/>
      <c r="D49" s="64" t="s">
        <v>47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4" t="s">
        <v>48</v>
      </c>
      <c r="AI49" s="65"/>
      <c r="AJ49" s="65"/>
      <c r="AK49" s="65"/>
      <c r="AL49" s="65"/>
      <c r="AM49" s="65"/>
      <c r="AN49" s="65"/>
      <c r="AO49" s="65"/>
      <c r="AP49" s="63"/>
      <c r="AQ49" s="63"/>
      <c r="AR49" s="66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7" t="s">
        <v>49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7" t="s">
        <v>50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7" t="s">
        <v>49</v>
      </c>
      <c r="AI60" s="39"/>
      <c r="AJ60" s="39"/>
      <c r="AK60" s="39"/>
      <c r="AL60" s="39"/>
      <c r="AM60" s="67" t="s">
        <v>50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64" t="s">
        <v>51</v>
      </c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4" t="s">
        <v>52</v>
      </c>
      <c r="AI64" s="68"/>
      <c r="AJ64" s="68"/>
      <c r="AK64" s="68"/>
      <c r="AL64" s="68"/>
      <c r="AM64" s="68"/>
      <c r="AN64" s="68"/>
      <c r="AO64" s="68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7" t="s">
        <v>49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7" t="s">
        <v>50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7" t="s">
        <v>49</v>
      </c>
      <c r="AI75" s="39"/>
      <c r="AJ75" s="39"/>
      <c r="AK75" s="39"/>
      <c r="AL75" s="39"/>
      <c r="AM75" s="67" t="s">
        <v>50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9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41"/>
      <c r="BE77" s="35"/>
    </row>
    <row r="81" s="2" customFormat="1" ht="6.96" customHeight="1">
      <c r="A81" s="35"/>
      <c r="B81" s="71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72"/>
      <c r="AO81" s="72"/>
      <c r="AP81" s="72"/>
      <c r="AQ81" s="72"/>
      <c r="AR81" s="41"/>
      <c r="BE81" s="35"/>
    </row>
    <row r="82" s="2" customFormat="1" ht="24.96" customHeight="1">
      <c r="A82" s="35"/>
      <c r="B82" s="36"/>
      <c r="C82" s="20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73"/>
      <c r="C84" s="29" t="s">
        <v>12</v>
      </c>
      <c r="D84" s="74"/>
      <c r="E84" s="74"/>
      <c r="F84" s="74"/>
      <c r="G84" s="74"/>
      <c r="H84" s="74"/>
      <c r="I84" s="74"/>
      <c r="J84" s="74"/>
      <c r="K84" s="74"/>
      <c r="L84" s="74" t="str">
        <f>K5</f>
        <v>012200</v>
      </c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4"/>
      <c r="AL84" s="74"/>
      <c r="AM84" s="74"/>
      <c r="AN84" s="74"/>
      <c r="AO84" s="74"/>
      <c r="AP84" s="74"/>
      <c r="AQ84" s="74"/>
      <c r="AR84" s="75"/>
      <c r="BE84" s="4"/>
    </row>
    <row r="85" s="5" customFormat="1" ht="36.96" customHeight="1">
      <c r="A85" s="5"/>
      <c r="B85" s="76"/>
      <c r="C85" s="77" t="s">
        <v>15</v>
      </c>
      <c r="D85" s="78"/>
      <c r="E85" s="78"/>
      <c r="F85" s="78"/>
      <c r="G85" s="78"/>
      <c r="H85" s="78"/>
      <c r="I85" s="78"/>
      <c r="J85" s="78"/>
      <c r="K85" s="78"/>
      <c r="L85" s="79" t="str">
        <f>K6</f>
        <v>Prístavba základnej školy Suchá nad Parnou</v>
      </c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78"/>
      <c r="AO85" s="78"/>
      <c r="AP85" s="78"/>
      <c r="AQ85" s="78"/>
      <c r="AR85" s="80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19</v>
      </c>
      <c r="D87" s="37"/>
      <c r="E87" s="37"/>
      <c r="F87" s="37"/>
      <c r="G87" s="37"/>
      <c r="H87" s="37"/>
      <c r="I87" s="37"/>
      <c r="J87" s="37"/>
      <c r="K87" s="37"/>
      <c r="L87" s="81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21</v>
      </c>
      <c r="AJ87" s="37"/>
      <c r="AK87" s="37"/>
      <c r="AL87" s="37"/>
      <c r="AM87" s="82" t="str">
        <f>IF(AN8= "","",AN8)</f>
        <v>9. 2. 2022</v>
      </c>
      <c r="AN87" s="82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23</v>
      </c>
      <c r="D89" s="37"/>
      <c r="E89" s="37"/>
      <c r="F89" s="37"/>
      <c r="G89" s="37"/>
      <c r="H89" s="37"/>
      <c r="I89" s="37"/>
      <c r="J89" s="37"/>
      <c r="K89" s="37"/>
      <c r="L89" s="74" t="str">
        <f>IF(E11= "","",E11)</f>
        <v>Obec Suchá nad Parnou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83" t="str">
        <f>IF(E17="","",E17)</f>
        <v xml:space="preserve">Ing.arch.  Martin Holeš</v>
      </c>
      <c r="AN89" s="74"/>
      <c r="AO89" s="74"/>
      <c r="AP89" s="74"/>
      <c r="AQ89" s="37"/>
      <c r="AR89" s="41"/>
      <c r="AS89" s="84" t="s">
        <v>54</v>
      </c>
      <c r="AT89" s="85"/>
      <c r="AU89" s="86"/>
      <c r="AV89" s="86"/>
      <c r="AW89" s="86"/>
      <c r="AX89" s="86"/>
      <c r="AY89" s="86"/>
      <c r="AZ89" s="86"/>
      <c r="BA89" s="86"/>
      <c r="BB89" s="86"/>
      <c r="BC89" s="86"/>
      <c r="BD89" s="87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7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83" t="str">
        <f>IF(E20="","",E20)</f>
        <v xml:space="preserve"> </v>
      </c>
      <c r="AN90" s="74"/>
      <c r="AO90" s="74"/>
      <c r="AP90" s="74"/>
      <c r="AQ90" s="37"/>
      <c r="AR90" s="41"/>
      <c r="AS90" s="88"/>
      <c r="AT90" s="89"/>
      <c r="AU90" s="90"/>
      <c r="AV90" s="90"/>
      <c r="AW90" s="90"/>
      <c r="AX90" s="90"/>
      <c r="AY90" s="90"/>
      <c r="AZ90" s="90"/>
      <c r="BA90" s="90"/>
      <c r="BB90" s="90"/>
      <c r="BC90" s="90"/>
      <c r="BD90" s="91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92"/>
      <c r="AT91" s="93"/>
      <c r="AU91" s="94"/>
      <c r="AV91" s="94"/>
      <c r="AW91" s="94"/>
      <c r="AX91" s="94"/>
      <c r="AY91" s="94"/>
      <c r="AZ91" s="94"/>
      <c r="BA91" s="94"/>
      <c r="BB91" s="94"/>
      <c r="BC91" s="94"/>
      <c r="BD91" s="95"/>
      <c r="BE91" s="35"/>
    </row>
    <row r="92" s="2" customFormat="1" ht="29.28" customHeight="1">
      <c r="A92" s="35"/>
      <c r="B92" s="36"/>
      <c r="C92" s="96" t="s">
        <v>55</v>
      </c>
      <c r="D92" s="97"/>
      <c r="E92" s="97"/>
      <c r="F92" s="97"/>
      <c r="G92" s="97"/>
      <c r="H92" s="98"/>
      <c r="I92" s="99" t="s">
        <v>56</v>
      </c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100" t="s">
        <v>57</v>
      </c>
      <c r="AH92" s="97"/>
      <c r="AI92" s="97"/>
      <c r="AJ92" s="97"/>
      <c r="AK92" s="97"/>
      <c r="AL92" s="97"/>
      <c r="AM92" s="97"/>
      <c r="AN92" s="99" t="s">
        <v>58</v>
      </c>
      <c r="AO92" s="97"/>
      <c r="AP92" s="101"/>
      <c r="AQ92" s="102" t="s">
        <v>59</v>
      </c>
      <c r="AR92" s="41"/>
      <c r="AS92" s="103" t="s">
        <v>60</v>
      </c>
      <c r="AT92" s="104" t="s">
        <v>61</v>
      </c>
      <c r="AU92" s="104" t="s">
        <v>62</v>
      </c>
      <c r="AV92" s="104" t="s">
        <v>63</v>
      </c>
      <c r="AW92" s="104" t="s">
        <v>64</v>
      </c>
      <c r="AX92" s="104" t="s">
        <v>65</v>
      </c>
      <c r="AY92" s="104" t="s">
        <v>66</v>
      </c>
      <c r="AZ92" s="104" t="s">
        <v>67</v>
      </c>
      <c r="BA92" s="104" t="s">
        <v>68</v>
      </c>
      <c r="BB92" s="104" t="s">
        <v>69</v>
      </c>
      <c r="BC92" s="104" t="s">
        <v>70</v>
      </c>
      <c r="BD92" s="105" t="s">
        <v>71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6"/>
      <c r="AT93" s="107"/>
      <c r="AU93" s="107"/>
      <c r="AV93" s="107"/>
      <c r="AW93" s="107"/>
      <c r="AX93" s="107"/>
      <c r="AY93" s="107"/>
      <c r="AZ93" s="107"/>
      <c r="BA93" s="107"/>
      <c r="BB93" s="107"/>
      <c r="BC93" s="107"/>
      <c r="BD93" s="108"/>
      <c r="BE93" s="35"/>
    </row>
    <row r="94" s="6" customFormat="1" ht="32.4" customHeight="1">
      <c r="A94" s="6"/>
      <c r="B94" s="109"/>
      <c r="C94" s="110" t="s">
        <v>72</v>
      </c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111"/>
      <c r="AA94" s="111"/>
      <c r="AB94" s="111"/>
      <c r="AC94" s="111"/>
      <c r="AD94" s="111"/>
      <c r="AE94" s="111"/>
      <c r="AF94" s="111"/>
      <c r="AG94" s="112">
        <f>ROUND(AG95+SUM(AG103:AG107),2)</f>
        <v>0</v>
      </c>
      <c r="AH94" s="112"/>
      <c r="AI94" s="112"/>
      <c r="AJ94" s="112"/>
      <c r="AK94" s="112"/>
      <c r="AL94" s="112"/>
      <c r="AM94" s="112"/>
      <c r="AN94" s="113">
        <f>SUM(AG94,AT94)</f>
        <v>0</v>
      </c>
      <c r="AO94" s="113"/>
      <c r="AP94" s="113"/>
      <c r="AQ94" s="114" t="s">
        <v>1</v>
      </c>
      <c r="AR94" s="115"/>
      <c r="AS94" s="116">
        <f>ROUND(AS95+SUM(AS103:AS107),2)</f>
        <v>0</v>
      </c>
      <c r="AT94" s="117">
        <f>ROUND(SUM(AV94:AW94),2)</f>
        <v>0</v>
      </c>
      <c r="AU94" s="118">
        <f>ROUND(AU95+SUM(AU103:AU107),5)</f>
        <v>0</v>
      </c>
      <c r="AV94" s="117">
        <f>ROUND(AZ94*L29,2)</f>
        <v>0</v>
      </c>
      <c r="AW94" s="117">
        <f>ROUND(BA94*L30,2)</f>
        <v>0</v>
      </c>
      <c r="AX94" s="117">
        <f>ROUND(BB94*L29,2)</f>
        <v>0</v>
      </c>
      <c r="AY94" s="117">
        <f>ROUND(BC94*L30,2)</f>
        <v>0</v>
      </c>
      <c r="AZ94" s="117">
        <f>ROUND(AZ95+SUM(AZ103:AZ107),2)</f>
        <v>0</v>
      </c>
      <c r="BA94" s="117">
        <f>ROUND(BA95+SUM(BA103:BA107),2)</f>
        <v>0</v>
      </c>
      <c r="BB94" s="117">
        <f>ROUND(BB95+SUM(BB103:BB107),2)</f>
        <v>0</v>
      </c>
      <c r="BC94" s="117">
        <f>ROUND(BC95+SUM(BC103:BC107),2)</f>
        <v>0</v>
      </c>
      <c r="BD94" s="119">
        <f>ROUND(BD95+SUM(BD103:BD107),2)</f>
        <v>0</v>
      </c>
      <c r="BE94" s="6"/>
      <c r="BS94" s="120" t="s">
        <v>73</v>
      </c>
      <c r="BT94" s="120" t="s">
        <v>74</v>
      </c>
      <c r="BU94" s="121" t="s">
        <v>75</v>
      </c>
      <c r="BV94" s="120" t="s">
        <v>76</v>
      </c>
      <c r="BW94" s="120" t="s">
        <v>5</v>
      </c>
      <c r="BX94" s="120" t="s">
        <v>77</v>
      </c>
      <c r="CL94" s="120" t="s">
        <v>1</v>
      </c>
    </row>
    <row r="95" s="7" customFormat="1" ht="24.75" customHeight="1">
      <c r="A95" s="7"/>
      <c r="B95" s="122"/>
      <c r="C95" s="123"/>
      <c r="D95" s="124" t="s">
        <v>78</v>
      </c>
      <c r="E95" s="124"/>
      <c r="F95" s="124"/>
      <c r="G95" s="124"/>
      <c r="H95" s="124"/>
      <c r="I95" s="125"/>
      <c r="J95" s="124" t="s">
        <v>79</v>
      </c>
      <c r="K95" s="124"/>
      <c r="L95" s="124"/>
      <c r="M95" s="124"/>
      <c r="N95" s="124"/>
      <c r="O95" s="124"/>
      <c r="P95" s="124"/>
      <c r="Q95" s="124"/>
      <c r="R95" s="124"/>
      <c r="S95" s="124"/>
      <c r="T95" s="124"/>
      <c r="U95" s="124"/>
      <c r="V95" s="124"/>
      <c r="W95" s="124"/>
      <c r="X95" s="124"/>
      <c r="Y95" s="124"/>
      <c r="Z95" s="124"/>
      <c r="AA95" s="124"/>
      <c r="AB95" s="124"/>
      <c r="AC95" s="124"/>
      <c r="AD95" s="124"/>
      <c r="AE95" s="124"/>
      <c r="AF95" s="124"/>
      <c r="AG95" s="126">
        <f>ROUND(SUM(AG96:AG102),2)</f>
        <v>0</v>
      </c>
      <c r="AH95" s="125"/>
      <c r="AI95" s="125"/>
      <c r="AJ95" s="125"/>
      <c r="AK95" s="125"/>
      <c r="AL95" s="125"/>
      <c r="AM95" s="125"/>
      <c r="AN95" s="127">
        <f>SUM(AG95,AT95)</f>
        <v>0</v>
      </c>
      <c r="AO95" s="125"/>
      <c r="AP95" s="125"/>
      <c r="AQ95" s="128" t="s">
        <v>80</v>
      </c>
      <c r="AR95" s="129"/>
      <c r="AS95" s="130">
        <f>ROUND(SUM(AS96:AS102),2)</f>
        <v>0</v>
      </c>
      <c r="AT95" s="131">
        <f>ROUND(SUM(AV95:AW95),2)</f>
        <v>0</v>
      </c>
      <c r="AU95" s="132">
        <f>ROUND(SUM(AU96:AU102),5)</f>
        <v>0</v>
      </c>
      <c r="AV95" s="131">
        <f>ROUND(AZ95*L29,2)</f>
        <v>0</v>
      </c>
      <c r="AW95" s="131">
        <f>ROUND(BA95*L30,2)</f>
        <v>0</v>
      </c>
      <c r="AX95" s="131">
        <f>ROUND(BB95*L29,2)</f>
        <v>0</v>
      </c>
      <c r="AY95" s="131">
        <f>ROUND(BC95*L30,2)</f>
        <v>0</v>
      </c>
      <c r="AZ95" s="131">
        <f>ROUND(SUM(AZ96:AZ102),2)</f>
        <v>0</v>
      </c>
      <c r="BA95" s="131">
        <f>ROUND(SUM(BA96:BA102),2)</f>
        <v>0</v>
      </c>
      <c r="BB95" s="131">
        <f>ROUND(SUM(BB96:BB102),2)</f>
        <v>0</v>
      </c>
      <c r="BC95" s="131">
        <f>ROUND(SUM(BC96:BC102),2)</f>
        <v>0</v>
      </c>
      <c r="BD95" s="133">
        <f>ROUND(SUM(BD96:BD102),2)</f>
        <v>0</v>
      </c>
      <c r="BE95" s="7"/>
      <c r="BS95" s="134" t="s">
        <v>73</v>
      </c>
      <c r="BT95" s="134" t="s">
        <v>81</v>
      </c>
      <c r="BU95" s="134" t="s">
        <v>75</v>
      </c>
      <c r="BV95" s="134" t="s">
        <v>76</v>
      </c>
      <c r="BW95" s="134" t="s">
        <v>82</v>
      </c>
      <c r="BX95" s="134" t="s">
        <v>5</v>
      </c>
      <c r="CL95" s="134" t="s">
        <v>1</v>
      </c>
      <c r="CM95" s="134" t="s">
        <v>74</v>
      </c>
    </row>
    <row r="96" s="4" customFormat="1" ht="16.5" customHeight="1">
      <c r="A96" s="135" t="s">
        <v>83</v>
      </c>
      <c r="B96" s="73"/>
      <c r="C96" s="136"/>
      <c r="D96" s="136"/>
      <c r="E96" s="137" t="s">
        <v>84</v>
      </c>
      <c r="F96" s="137"/>
      <c r="G96" s="137"/>
      <c r="H96" s="137"/>
      <c r="I96" s="137"/>
      <c r="J96" s="136"/>
      <c r="K96" s="137" t="s">
        <v>85</v>
      </c>
      <c r="L96" s="137"/>
      <c r="M96" s="137"/>
      <c r="N96" s="137"/>
      <c r="O96" s="137"/>
      <c r="P96" s="137"/>
      <c r="Q96" s="137"/>
      <c r="R96" s="137"/>
      <c r="S96" s="137"/>
      <c r="T96" s="137"/>
      <c r="U96" s="137"/>
      <c r="V96" s="137"/>
      <c r="W96" s="137"/>
      <c r="X96" s="137"/>
      <c r="Y96" s="137"/>
      <c r="Z96" s="137"/>
      <c r="AA96" s="137"/>
      <c r="AB96" s="137"/>
      <c r="AC96" s="137"/>
      <c r="AD96" s="137"/>
      <c r="AE96" s="137"/>
      <c r="AF96" s="137"/>
      <c r="AG96" s="138">
        <f>'01 - Stavebná časť a statika'!J32</f>
        <v>0</v>
      </c>
      <c r="AH96" s="136"/>
      <c r="AI96" s="136"/>
      <c r="AJ96" s="136"/>
      <c r="AK96" s="136"/>
      <c r="AL96" s="136"/>
      <c r="AM96" s="136"/>
      <c r="AN96" s="138">
        <f>SUM(AG96,AT96)</f>
        <v>0</v>
      </c>
      <c r="AO96" s="136"/>
      <c r="AP96" s="136"/>
      <c r="AQ96" s="139" t="s">
        <v>86</v>
      </c>
      <c r="AR96" s="75"/>
      <c r="AS96" s="140">
        <v>0</v>
      </c>
      <c r="AT96" s="141">
        <f>ROUND(SUM(AV96:AW96),2)</f>
        <v>0</v>
      </c>
      <c r="AU96" s="142">
        <f>'01 - Stavebná časť a statika'!P151</f>
        <v>0</v>
      </c>
      <c r="AV96" s="141">
        <f>'01 - Stavebná časť a statika'!J35</f>
        <v>0</v>
      </c>
      <c r="AW96" s="141">
        <f>'01 - Stavebná časť a statika'!J36</f>
        <v>0</v>
      </c>
      <c r="AX96" s="141">
        <f>'01 - Stavebná časť a statika'!J37</f>
        <v>0</v>
      </c>
      <c r="AY96" s="141">
        <f>'01 - Stavebná časť a statika'!J38</f>
        <v>0</v>
      </c>
      <c r="AZ96" s="141">
        <f>'01 - Stavebná časť a statika'!F35</f>
        <v>0</v>
      </c>
      <c r="BA96" s="141">
        <f>'01 - Stavebná časť a statika'!F36</f>
        <v>0</v>
      </c>
      <c r="BB96" s="141">
        <f>'01 - Stavebná časť a statika'!F37</f>
        <v>0</v>
      </c>
      <c r="BC96" s="141">
        <f>'01 - Stavebná časť a statika'!F38</f>
        <v>0</v>
      </c>
      <c r="BD96" s="143">
        <f>'01 - Stavebná časť a statika'!F39</f>
        <v>0</v>
      </c>
      <c r="BE96" s="4"/>
      <c r="BT96" s="144" t="s">
        <v>87</v>
      </c>
      <c r="BV96" s="144" t="s">
        <v>76</v>
      </c>
      <c r="BW96" s="144" t="s">
        <v>88</v>
      </c>
      <c r="BX96" s="144" t="s">
        <v>82</v>
      </c>
      <c r="CL96" s="144" t="s">
        <v>1</v>
      </c>
    </row>
    <row r="97" s="4" customFormat="1" ht="16.5" customHeight="1">
      <c r="A97" s="135" t="s">
        <v>83</v>
      </c>
      <c r="B97" s="73"/>
      <c r="C97" s="136"/>
      <c r="D97" s="136"/>
      <c r="E97" s="137" t="s">
        <v>89</v>
      </c>
      <c r="F97" s="137"/>
      <c r="G97" s="137"/>
      <c r="H97" s="137"/>
      <c r="I97" s="137"/>
      <c r="J97" s="136"/>
      <c r="K97" s="137" t="s">
        <v>90</v>
      </c>
      <c r="L97" s="137"/>
      <c r="M97" s="137"/>
      <c r="N97" s="137"/>
      <c r="O97" s="137"/>
      <c r="P97" s="137"/>
      <c r="Q97" s="137"/>
      <c r="R97" s="137"/>
      <c r="S97" s="137"/>
      <c r="T97" s="137"/>
      <c r="U97" s="137"/>
      <c r="V97" s="137"/>
      <c r="W97" s="137"/>
      <c r="X97" s="137"/>
      <c r="Y97" s="137"/>
      <c r="Z97" s="137"/>
      <c r="AA97" s="137"/>
      <c r="AB97" s="137"/>
      <c r="AC97" s="137"/>
      <c r="AD97" s="137"/>
      <c r="AE97" s="137"/>
      <c r="AF97" s="137"/>
      <c r="AG97" s="138">
        <f>'02 - Zdravotechnické inšt...'!J32</f>
        <v>0</v>
      </c>
      <c r="AH97" s="136"/>
      <c r="AI97" s="136"/>
      <c r="AJ97" s="136"/>
      <c r="AK97" s="136"/>
      <c r="AL97" s="136"/>
      <c r="AM97" s="136"/>
      <c r="AN97" s="138">
        <f>SUM(AG97,AT97)</f>
        <v>0</v>
      </c>
      <c r="AO97" s="136"/>
      <c r="AP97" s="136"/>
      <c r="AQ97" s="139" t="s">
        <v>86</v>
      </c>
      <c r="AR97" s="75"/>
      <c r="AS97" s="140">
        <v>0</v>
      </c>
      <c r="AT97" s="141">
        <f>ROUND(SUM(AV97:AW97),2)</f>
        <v>0</v>
      </c>
      <c r="AU97" s="142">
        <f>'02 - Zdravotechnické inšt...'!P129</f>
        <v>0</v>
      </c>
      <c r="AV97" s="141">
        <f>'02 - Zdravotechnické inšt...'!J35</f>
        <v>0</v>
      </c>
      <c r="AW97" s="141">
        <f>'02 - Zdravotechnické inšt...'!J36</f>
        <v>0</v>
      </c>
      <c r="AX97" s="141">
        <f>'02 - Zdravotechnické inšt...'!J37</f>
        <v>0</v>
      </c>
      <c r="AY97" s="141">
        <f>'02 - Zdravotechnické inšt...'!J38</f>
        <v>0</v>
      </c>
      <c r="AZ97" s="141">
        <f>'02 - Zdravotechnické inšt...'!F35</f>
        <v>0</v>
      </c>
      <c r="BA97" s="141">
        <f>'02 - Zdravotechnické inšt...'!F36</f>
        <v>0</v>
      </c>
      <c r="BB97" s="141">
        <f>'02 - Zdravotechnické inšt...'!F37</f>
        <v>0</v>
      </c>
      <c r="BC97" s="141">
        <f>'02 - Zdravotechnické inšt...'!F38</f>
        <v>0</v>
      </c>
      <c r="BD97" s="143">
        <f>'02 - Zdravotechnické inšt...'!F39</f>
        <v>0</v>
      </c>
      <c r="BE97" s="4"/>
      <c r="BT97" s="144" t="s">
        <v>87</v>
      </c>
      <c r="BV97" s="144" t="s">
        <v>76</v>
      </c>
      <c r="BW97" s="144" t="s">
        <v>91</v>
      </c>
      <c r="BX97" s="144" t="s">
        <v>82</v>
      </c>
      <c r="CL97" s="144" t="s">
        <v>1</v>
      </c>
    </row>
    <row r="98" s="4" customFormat="1" ht="16.5" customHeight="1">
      <c r="A98" s="135" t="s">
        <v>83</v>
      </c>
      <c r="B98" s="73"/>
      <c r="C98" s="136"/>
      <c r="D98" s="136"/>
      <c r="E98" s="137" t="s">
        <v>92</v>
      </c>
      <c r="F98" s="137"/>
      <c r="G98" s="137"/>
      <c r="H98" s="137"/>
      <c r="I98" s="137"/>
      <c r="J98" s="136"/>
      <c r="K98" s="137" t="s">
        <v>93</v>
      </c>
      <c r="L98" s="137"/>
      <c r="M98" s="137"/>
      <c r="N98" s="137"/>
      <c r="O98" s="137"/>
      <c r="P98" s="137"/>
      <c r="Q98" s="137"/>
      <c r="R98" s="137"/>
      <c r="S98" s="137"/>
      <c r="T98" s="137"/>
      <c r="U98" s="137"/>
      <c r="V98" s="137"/>
      <c r="W98" s="137"/>
      <c r="X98" s="137"/>
      <c r="Y98" s="137"/>
      <c r="Z98" s="137"/>
      <c r="AA98" s="137"/>
      <c r="AB98" s="137"/>
      <c r="AC98" s="137"/>
      <c r="AD98" s="137"/>
      <c r="AE98" s="137"/>
      <c r="AF98" s="137"/>
      <c r="AG98" s="138">
        <f>'03 - Elektroinštalácia'!J32</f>
        <v>0</v>
      </c>
      <c r="AH98" s="136"/>
      <c r="AI98" s="136"/>
      <c r="AJ98" s="136"/>
      <c r="AK98" s="136"/>
      <c r="AL98" s="136"/>
      <c r="AM98" s="136"/>
      <c r="AN98" s="138">
        <f>SUM(AG98,AT98)</f>
        <v>0</v>
      </c>
      <c r="AO98" s="136"/>
      <c r="AP98" s="136"/>
      <c r="AQ98" s="139" t="s">
        <v>86</v>
      </c>
      <c r="AR98" s="75"/>
      <c r="AS98" s="140">
        <v>0</v>
      </c>
      <c r="AT98" s="141">
        <f>ROUND(SUM(AV98:AW98),2)</f>
        <v>0</v>
      </c>
      <c r="AU98" s="142">
        <f>'03 - Elektroinštalácia'!P130</f>
        <v>0</v>
      </c>
      <c r="AV98" s="141">
        <f>'03 - Elektroinštalácia'!J35</f>
        <v>0</v>
      </c>
      <c r="AW98" s="141">
        <f>'03 - Elektroinštalácia'!J36</f>
        <v>0</v>
      </c>
      <c r="AX98" s="141">
        <f>'03 - Elektroinštalácia'!J37</f>
        <v>0</v>
      </c>
      <c r="AY98" s="141">
        <f>'03 - Elektroinštalácia'!J38</f>
        <v>0</v>
      </c>
      <c r="AZ98" s="141">
        <f>'03 - Elektroinštalácia'!F35</f>
        <v>0</v>
      </c>
      <c r="BA98" s="141">
        <f>'03 - Elektroinštalácia'!F36</f>
        <v>0</v>
      </c>
      <c r="BB98" s="141">
        <f>'03 - Elektroinštalácia'!F37</f>
        <v>0</v>
      </c>
      <c r="BC98" s="141">
        <f>'03 - Elektroinštalácia'!F38</f>
        <v>0</v>
      </c>
      <c r="BD98" s="143">
        <f>'03 - Elektroinštalácia'!F39</f>
        <v>0</v>
      </c>
      <c r="BE98" s="4"/>
      <c r="BT98" s="144" t="s">
        <v>87</v>
      </c>
      <c r="BV98" s="144" t="s">
        <v>76</v>
      </c>
      <c r="BW98" s="144" t="s">
        <v>94</v>
      </c>
      <c r="BX98" s="144" t="s">
        <v>82</v>
      </c>
      <c r="CL98" s="144" t="s">
        <v>1</v>
      </c>
    </row>
    <row r="99" s="4" customFormat="1" ht="16.5" customHeight="1">
      <c r="A99" s="135" t="s">
        <v>83</v>
      </c>
      <c r="B99" s="73"/>
      <c r="C99" s="136"/>
      <c r="D99" s="136"/>
      <c r="E99" s="137" t="s">
        <v>95</v>
      </c>
      <c r="F99" s="137"/>
      <c r="G99" s="137"/>
      <c r="H99" s="137"/>
      <c r="I99" s="137"/>
      <c r="J99" s="136"/>
      <c r="K99" s="137" t="s">
        <v>96</v>
      </c>
      <c r="L99" s="137"/>
      <c r="M99" s="137"/>
      <c r="N99" s="137"/>
      <c r="O99" s="137"/>
      <c r="P99" s="137"/>
      <c r="Q99" s="137"/>
      <c r="R99" s="137"/>
      <c r="S99" s="137"/>
      <c r="T99" s="137"/>
      <c r="U99" s="137"/>
      <c r="V99" s="137"/>
      <c r="W99" s="137"/>
      <c r="X99" s="137"/>
      <c r="Y99" s="137"/>
      <c r="Z99" s="137"/>
      <c r="AA99" s="137"/>
      <c r="AB99" s="137"/>
      <c r="AC99" s="137"/>
      <c r="AD99" s="137"/>
      <c r="AE99" s="137"/>
      <c r="AF99" s="137"/>
      <c r="AG99" s="138">
        <f>'04 - Rekuperácia učební'!J32</f>
        <v>0</v>
      </c>
      <c r="AH99" s="136"/>
      <c r="AI99" s="136"/>
      <c r="AJ99" s="136"/>
      <c r="AK99" s="136"/>
      <c r="AL99" s="136"/>
      <c r="AM99" s="136"/>
      <c r="AN99" s="138">
        <f>SUM(AG99,AT99)</f>
        <v>0</v>
      </c>
      <c r="AO99" s="136"/>
      <c r="AP99" s="136"/>
      <c r="AQ99" s="139" t="s">
        <v>86</v>
      </c>
      <c r="AR99" s="75"/>
      <c r="AS99" s="140">
        <v>0</v>
      </c>
      <c r="AT99" s="141">
        <f>ROUND(SUM(AV99:AW99),2)</f>
        <v>0</v>
      </c>
      <c r="AU99" s="142">
        <f>'04 - Rekuperácia učební'!P122</f>
        <v>0</v>
      </c>
      <c r="AV99" s="141">
        <f>'04 - Rekuperácia učební'!J35</f>
        <v>0</v>
      </c>
      <c r="AW99" s="141">
        <f>'04 - Rekuperácia učební'!J36</f>
        <v>0</v>
      </c>
      <c r="AX99" s="141">
        <f>'04 - Rekuperácia učební'!J37</f>
        <v>0</v>
      </c>
      <c r="AY99" s="141">
        <f>'04 - Rekuperácia učební'!J38</f>
        <v>0</v>
      </c>
      <c r="AZ99" s="141">
        <f>'04 - Rekuperácia učební'!F35</f>
        <v>0</v>
      </c>
      <c r="BA99" s="141">
        <f>'04 - Rekuperácia učební'!F36</f>
        <v>0</v>
      </c>
      <c r="BB99" s="141">
        <f>'04 - Rekuperácia učební'!F37</f>
        <v>0</v>
      </c>
      <c r="BC99" s="141">
        <f>'04 - Rekuperácia učební'!F38</f>
        <v>0</v>
      </c>
      <c r="BD99" s="143">
        <f>'04 - Rekuperácia učební'!F39</f>
        <v>0</v>
      </c>
      <c r="BE99" s="4"/>
      <c r="BT99" s="144" t="s">
        <v>87</v>
      </c>
      <c r="BV99" s="144" t="s">
        <v>76</v>
      </c>
      <c r="BW99" s="144" t="s">
        <v>97</v>
      </c>
      <c r="BX99" s="144" t="s">
        <v>82</v>
      </c>
      <c r="CL99" s="144" t="s">
        <v>1</v>
      </c>
    </row>
    <row r="100" s="4" customFormat="1" ht="16.5" customHeight="1">
      <c r="A100" s="135" t="s">
        <v>83</v>
      </c>
      <c r="B100" s="73"/>
      <c r="C100" s="136"/>
      <c r="D100" s="136"/>
      <c r="E100" s="137" t="s">
        <v>98</v>
      </c>
      <c r="F100" s="137"/>
      <c r="G100" s="137"/>
      <c r="H100" s="137"/>
      <c r="I100" s="137"/>
      <c r="J100" s="136"/>
      <c r="K100" s="137" t="s">
        <v>99</v>
      </c>
      <c r="L100" s="137"/>
      <c r="M100" s="137"/>
      <c r="N100" s="137"/>
      <c r="O100" s="137"/>
      <c r="P100" s="137"/>
      <c r="Q100" s="137"/>
      <c r="R100" s="137"/>
      <c r="S100" s="137"/>
      <c r="T100" s="137"/>
      <c r="U100" s="137"/>
      <c r="V100" s="137"/>
      <c r="W100" s="137"/>
      <c r="X100" s="137"/>
      <c r="Y100" s="137"/>
      <c r="Z100" s="137"/>
      <c r="AA100" s="137"/>
      <c r="AB100" s="137"/>
      <c r="AC100" s="137"/>
      <c r="AD100" s="137"/>
      <c r="AE100" s="137"/>
      <c r="AF100" s="137"/>
      <c r="AG100" s="138">
        <f>'06 - Plynoinštalácia'!J32</f>
        <v>0</v>
      </c>
      <c r="AH100" s="136"/>
      <c r="AI100" s="136"/>
      <c r="AJ100" s="136"/>
      <c r="AK100" s="136"/>
      <c r="AL100" s="136"/>
      <c r="AM100" s="136"/>
      <c r="AN100" s="138">
        <f>SUM(AG100,AT100)</f>
        <v>0</v>
      </c>
      <c r="AO100" s="136"/>
      <c r="AP100" s="136"/>
      <c r="AQ100" s="139" t="s">
        <v>86</v>
      </c>
      <c r="AR100" s="75"/>
      <c r="AS100" s="140">
        <v>0</v>
      </c>
      <c r="AT100" s="141">
        <f>ROUND(SUM(AV100:AW100),2)</f>
        <v>0</v>
      </c>
      <c r="AU100" s="142">
        <f>'06 - Plynoinštalácia'!P124</f>
        <v>0</v>
      </c>
      <c r="AV100" s="141">
        <f>'06 - Plynoinštalácia'!J35</f>
        <v>0</v>
      </c>
      <c r="AW100" s="141">
        <f>'06 - Plynoinštalácia'!J36</f>
        <v>0</v>
      </c>
      <c r="AX100" s="141">
        <f>'06 - Plynoinštalácia'!J37</f>
        <v>0</v>
      </c>
      <c r="AY100" s="141">
        <f>'06 - Plynoinštalácia'!J38</f>
        <v>0</v>
      </c>
      <c r="AZ100" s="141">
        <f>'06 - Plynoinštalácia'!F35</f>
        <v>0</v>
      </c>
      <c r="BA100" s="141">
        <f>'06 - Plynoinštalácia'!F36</f>
        <v>0</v>
      </c>
      <c r="BB100" s="141">
        <f>'06 - Plynoinštalácia'!F37</f>
        <v>0</v>
      </c>
      <c r="BC100" s="141">
        <f>'06 - Plynoinštalácia'!F38</f>
        <v>0</v>
      </c>
      <c r="BD100" s="143">
        <f>'06 - Plynoinštalácia'!F39</f>
        <v>0</v>
      </c>
      <c r="BE100" s="4"/>
      <c r="BT100" s="144" t="s">
        <v>87</v>
      </c>
      <c r="BV100" s="144" t="s">
        <v>76</v>
      </c>
      <c r="BW100" s="144" t="s">
        <v>100</v>
      </c>
      <c r="BX100" s="144" t="s">
        <v>82</v>
      </c>
      <c r="CL100" s="144" t="s">
        <v>1</v>
      </c>
    </row>
    <row r="101" s="4" customFormat="1" ht="16.5" customHeight="1">
      <c r="A101" s="135" t="s">
        <v>83</v>
      </c>
      <c r="B101" s="73"/>
      <c r="C101" s="136"/>
      <c r="D101" s="136"/>
      <c r="E101" s="137" t="s">
        <v>101</v>
      </c>
      <c r="F101" s="137"/>
      <c r="G101" s="137"/>
      <c r="H101" s="137"/>
      <c r="I101" s="137"/>
      <c r="J101" s="136"/>
      <c r="K101" s="137" t="s">
        <v>102</v>
      </c>
      <c r="L101" s="137"/>
      <c r="M101" s="137"/>
      <c r="N101" s="137"/>
      <c r="O101" s="137"/>
      <c r="P101" s="137"/>
      <c r="Q101" s="137"/>
      <c r="R101" s="137"/>
      <c r="S101" s="137"/>
      <c r="T101" s="137"/>
      <c r="U101" s="137"/>
      <c r="V101" s="137"/>
      <c r="W101" s="137"/>
      <c r="X101" s="137"/>
      <c r="Y101" s="137"/>
      <c r="Z101" s="137"/>
      <c r="AA101" s="137"/>
      <c r="AB101" s="137"/>
      <c r="AC101" s="137"/>
      <c r="AD101" s="137"/>
      <c r="AE101" s="137"/>
      <c r="AF101" s="137"/>
      <c r="AG101" s="138">
        <f>'07 - Vykurovanie'!J32</f>
        <v>0</v>
      </c>
      <c r="AH101" s="136"/>
      <c r="AI101" s="136"/>
      <c r="AJ101" s="136"/>
      <c r="AK101" s="136"/>
      <c r="AL101" s="136"/>
      <c r="AM101" s="136"/>
      <c r="AN101" s="138">
        <f>SUM(AG101,AT101)</f>
        <v>0</v>
      </c>
      <c r="AO101" s="136"/>
      <c r="AP101" s="136"/>
      <c r="AQ101" s="139" t="s">
        <v>86</v>
      </c>
      <c r="AR101" s="75"/>
      <c r="AS101" s="140">
        <v>0</v>
      </c>
      <c r="AT101" s="141">
        <f>ROUND(SUM(AV101:AW101),2)</f>
        <v>0</v>
      </c>
      <c r="AU101" s="142">
        <f>'07 - Vykurovanie'!P125</f>
        <v>0</v>
      </c>
      <c r="AV101" s="141">
        <f>'07 - Vykurovanie'!J35</f>
        <v>0</v>
      </c>
      <c r="AW101" s="141">
        <f>'07 - Vykurovanie'!J36</f>
        <v>0</v>
      </c>
      <c r="AX101" s="141">
        <f>'07 - Vykurovanie'!J37</f>
        <v>0</v>
      </c>
      <c r="AY101" s="141">
        <f>'07 - Vykurovanie'!J38</f>
        <v>0</v>
      </c>
      <c r="AZ101" s="141">
        <f>'07 - Vykurovanie'!F35</f>
        <v>0</v>
      </c>
      <c r="BA101" s="141">
        <f>'07 - Vykurovanie'!F36</f>
        <v>0</v>
      </c>
      <c r="BB101" s="141">
        <f>'07 - Vykurovanie'!F37</f>
        <v>0</v>
      </c>
      <c r="BC101" s="141">
        <f>'07 - Vykurovanie'!F38</f>
        <v>0</v>
      </c>
      <c r="BD101" s="143">
        <f>'07 - Vykurovanie'!F39</f>
        <v>0</v>
      </c>
      <c r="BE101" s="4"/>
      <c r="BT101" s="144" t="s">
        <v>87</v>
      </c>
      <c r="BV101" s="144" t="s">
        <v>76</v>
      </c>
      <c r="BW101" s="144" t="s">
        <v>103</v>
      </c>
      <c r="BX101" s="144" t="s">
        <v>82</v>
      </c>
      <c r="CL101" s="144" t="s">
        <v>1</v>
      </c>
    </row>
    <row r="102" s="4" customFormat="1" ht="16.5" customHeight="1">
      <c r="A102" s="135" t="s">
        <v>83</v>
      </c>
      <c r="B102" s="73"/>
      <c r="C102" s="136"/>
      <c r="D102" s="136"/>
      <c r="E102" s="137" t="s">
        <v>104</v>
      </c>
      <c r="F102" s="137"/>
      <c r="G102" s="137"/>
      <c r="H102" s="137"/>
      <c r="I102" s="137"/>
      <c r="J102" s="136"/>
      <c r="K102" s="137" t="s">
        <v>105</v>
      </c>
      <c r="L102" s="137"/>
      <c r="M102" s="137"/>
      <c r="N102" s="137"/>
      <c r="O102" s="137"/>
      <c r="P102" s="137"/>
      <c r="Q102" s="137"/>
      <c r="R102" s="137"/>
      <c r="S102" s="137"/>
      <c r="T102" s="137"/>
      <c r="U102" s="137"/>
      <c r="V102" s="137"/>
      <c r="W102" s="137"/>
      <c r="X102" s="137"/>
      <c r="Y102" s="137"/>
      <c r="Z102" s="137"/>
      <c r="AA102" s="137"/>
      <c r="AB102" s="137"/>
      <c r="AC102" s="137"/>
      <c r="AD102" s="137"/>
      <c r="AE102" s="137"/>
      <c r="AF102" s="137"/>
      <c r="AG102" s="138">
        <f>'09 - Hlasová signalizácia...'!J32</f>
        <v>0</v>
      </c>
      <c r="AH102" s="136"/>
      <c r="AI102" s="136"/>
      <c r="AJ102" s="136"/>
      <c r="AK102" s="136"/>
      <c r="AL102" s="136"/>
      <c r="AM102" s="136"/>
      <c r="AN102" s="138">
        <f>SUM(AG102,AT102)</f>
        <v>0</v>
      </c>
      <c r="AO102" s="136"/>
      <c r="AP102" s="136"/>
      <c r="AQ102" s="139" t="s">
        <v>86</v>
      </c>
      <c r="AR102" s="75"/>
      <c r="AS102" s="140">
        <v>0</v>
      </c>
      <c r="AT102" s="141">
        <f>ROUND(SUM(AV102:AW102),2)</f>
        <v>0</v>
      </c>
      <c r="AU102" s="142">
        <f>'09 - Hlasová signalizácia...'!P125</f>
        <v>0</v>
      </c>
      <c r="AV102" s="141">
        <f>'09 - Hlasová signalizácia...'!J35</f>
        <v>0</v>
      </c>
      <c r="AW102" s="141">
        <f>'09 - Hlasová signalizácia...'!J36</f>
        <v>0</v>
      </c>
      <c r="AX102" s="141">
        <f>'09 - Hlasová signalizácia...'!J37</f>
        <v>0</v>
      </c>
      <c r="AY102" s="141">
        <f>'09 - Hlasová signalizácia...'!J38</f>
        <v>0</v>
      </c>
      <c r="AZ102" s="141">
        <f>'09 - Hlasová signalizácia...'!F35</f>
        <v>0</v>
      </c>
      <c r="BA102" s="141">
        <f>'09 - Hlasová signalizácia...'!F36</f>
        <v>0</v>
      </c>
      <c r="BB102" s="141">
        <f>'09 - Hlasová signalizácia...'!F37</f>
        <v>0</v>
      </c>
      <c r="BC102" s="141">
        <f>'09 - Hlasová signalizácia...'!F38</f>
        <v>0</v>
      </c>
      <c r="BD102" s="143">
        <f>'09 - Hlasová signalizácia...'!F39</f>
        <v>0</v>
      </c>
      <c r="BE102" s="4"/>
      <c r="BT102" s="144" t="s">
        <v>87</v>
      </c>
      <c r="BV102" s="144" t="s">
        <v>76</v>
      </c>
      <c r="BW102" s="144" t="s">
        <v>106</v>
      </c>
      <c r="BX102" s="144" t="s">
        <v>82</v>
      </c>
      <c r="CL102" s="144" t="s">
        <v>1</v>
      </c>
    </row>
    <row r="103" s="7" customFormat="1" ht="16.5" customHeight="1">
      <c r="A103" s="135" t="s">
        <v>83</v>
      </c>
      <c r="B103" s="122"/>
      <c r="C103" s="123"/>
      <c r="D103" s="124" t="s">
        <v>107</v>
      </c>
      <c r="E103" s="124"/>
      <c r="F103" s="124"/>
      <c r="G103" s="124"/>
      <c r="H103" s="124"/>
      <c r="I103" s="125"/>
      <c r="J103" s="124" t="s">
        <v>108</v>
      </c>
      <c r="K103" s="124"/>
      <c r="L103" s="124"/>
      <c r="M103" s="124"/>
      <c r="N103" s="124"/>
      <c r="O103" s="124"/>
      <c r="P103" s="124"/>
      <c r="Q103" s="124"/>
      <c r="R103" s="124"/>
      <c r="S103" s="124"/>
      <c r="T103" s="124"/>
      <c r="U103" s="124"/>
      <c r="V103" s="124"/>
      <c r="W103" s="124"/>
      <c r="X103" s="124"/>
      <c r="Y103" s="124"/>
      <c r="Z103" s="124"/>
      <c r="AA103" s="124"/>
      <c r="AB103" s="124"/>
      <c r="AC103" s="124"/>
      <c r="AD103" s="124"/>
      <c r="AE103" s="124"/>
      <c r="AF103" s="124"/>
      <c r="AG103" s="127">
        <f>'SO 02 - Parkovisko a spev...'!J30</f>
        <v>0</v>
      </c>
      <c r="AH103" s="125"/>
      <c r="AI103" s="125"/>
      <c r="AJ103" s="125"/>
      <c r="AK103" s="125"/>
      <c r="AL103" s="125"/>
      <c r="AM103" s="125"/>
      <c r="AN103" s="127">
        <f>SUM(AG103,AT103)</f>
        <v>0</v>
      </c>
      <c r="AO103" s="125"/>
      <c r="AP103" s="125"/>
      <c r="AQ103" s="128" t="s">
        <v>80</v>
      </c>
      <c r="AR103" s="129"/>
      <c r="AS103" s="130">
        <v>0</v>
      </c>
      <c r="AT103" s="131">
        <f>ROUND(SUM(AV103:AW103),2)</f>
        <v>0</v>
      </c>
      <c r="AU103" s="132">
        <f>'SO 02 - Parkovisko a spev...'!P122</f>
        <v>0</v>
      </c>
      <c r="AV103" s="131">
        <f>'SO 02 - Parkovisko a spev...'!J33</f>
        <v>0</v>
      </c>
      <c r="AW103" s="131">
        <f>'SO 02 - Parkovisko a spev...'!J34</f>
        <v>0</v>
      </c>
      <c r="AX103" s="131">
        <f>'SO 02 - Parkovisko a spev...'!J35</f>
        <v>0</v>
      </c>
      <c r="AY103" s="131">
        <f>'SO 02 - Parkovisko a spev...'!J36</f>
        <v>0</v>
      </c>
      <c r="AZ103" s="131">
        <f>'SO 02 - Parkovisko a spev...'!F33</f>
        <v>0</v>
      </c>
      <c r="BA103" s="131">
        <f>'SO 02 - Parkovisko a spev...'!F34</f>
        <v>0</v>
      </c>
      <c r="BB103" s="131">
        <f>'SO 02 - Parkovisko a spev...'!F35</f>
        <v>0</v>
      </c>
      <c r="BC103" s="131">
        <f>'SO 02 - Parkovisko a spev...'!F36</f>
        <v>0</v>
      </c>
      <c r="BD103" s="133">
        <f>'SO 02 - Parkovisko a spev...'!F37</f>
        <v>0</v>
      </c>
      <c r="BE103" s="7"/>
      <c r="BT103" s="134" t="s">
        <v>81</v>
      </c>
      <c r="BV103" s="134" t="s">
        <v>76</v>
      </c>
      <c r="BW103" s="134" t="s">
        <v>109</v>
      </c>
      <c r="BX103" s="134" t="s">
        <v>5</v>
      </c>
      <c r="CL103" s="134" t="s">
        <v>1</v>
      </c>
      <c r="CM103" s="134" t="s">
        <v>74</v>
      </c>
    </row>
    <row r="104" s="7" customFormat="1" ht="16.5" customHeight="1">
      <c r="A104" s="135" t="s">
        <v>83</v>
      </c>
      <c r="B104" s="122"/>
      <c r="C104" s="123"/>
      <c r="D104" s="124" t="s">
        <v>110</v>
      </c>
      <c r="E104" s="124"/>
      <c r="F104" s="124"/>
      <c r="G104" s="124"/>
      <c r="H104" s="124"/>
      <c r="I104" s="125"/>
      <c r="J104" s="124" t="s">
        <v>111</v>
      </c>
      <c r="K104" s="124"/>
      <c r="L104" s="124"/>
      <c r="M104" s="124"/>
      <c r="N104" s="124"/>
      <c r="O104" s="124"/>
      <c r="P104" s="124"/>
      <c r="Q104" s="124"/>
      <c r="R104" s="124"/>
      <c r="S104" s="124"/>
      <c r="T104" s="124"/>
      <c r="U104" s="124"/>
      <c r="V104" s="124"/>
      <c r="W104" s="124"/>
      <c r="X104" s="124"/>
      <c r="Y104" s="124"/>
      <c r="Z104" s="124"/>
      <c r="AA104" s="124"/>
      <c r="AB104" s="124"/>
      <c r="AC104" s="124"/>
      <c r="AD104" s="124"/>
      <c r="AE104" s="124"/>
      <c r="AF104" s="124"/>
      <c r="AG104" s="127">
        <f>'SO 03 - Prekládka vnútroa...'!J30</f>
        <v>0</v>
      </c>
      <c r="AH104" s="125"/>
      <c r="AI104" s="125"/>
      <c r="AJ104" s="125"/>
      <c r="AK104" s="125"/>
      <c r="AL104" s="125"/>
      <c r="AM104" s="125"/>
      <c r="AN104" s="127">
        <f>SUM(AG104,AT104)</f>
        <v>0</v>
      </c>
      <c r="AO104" s="125"/>
      <c r="AP104" s="125"/>
      <c r="AQ104" s="128" t="s">
        <v>80</v>
      </c>
      <c r="AR104" s="129"/>
      <c r="AS104" s="130">
        <v>0</v>
      </c>
      <c r="AT104" s="131">
        <f>ROUND(SUM(AV104:AW104),2)</f>
        <v>0</v>
      </c>
      <c r="AU104" s="132">
        <f>'SO 03 - Prekládka vnútroa...'!P123</f>
        <v>0</v>
      </c>
      <c r="AV104" s="131">
        <f>'SO 03 - Prekládka vnútroa...'!J33</f>
        <v>0</v>
      </c>
      <c r="AW104" s="131">
        <f>'SO 03 - Prekládka vnútroa...'!J34</f>
        <v>0</v>
      </c>
      <c r="AX104" s="131">
        <f>'SO 03 - Prekládka vnútroa...'!J35</f>
        <v>0</v>
      </c>
      <c r="AY104" s="131">
        <f>'SO 03 - Prekládka vnútroa...'!J36</f>
        <v>0</v>
      </c>
      <c r="AZ104" s="131">
        <f>'SO 03 - Prekládka vnútroa...'!F33</f>
        <v>0</v>
      </c>
      <c r="BA104" s="131">
        <f>'SO 03 - Prekládka vnútroa...'!F34</f>
        <v>0</v>
      </c>
      <c r="BB104" s="131">
        <f>'SO 03 - Prekládka vnútroa...'!F35</f>
        <v>0</v>
      </c>
      <c r="BC104" s="131">
        <f>'SO 03 - Prekládka vnútroa...'!F36</f>
        <v>0</v>
      </c>
      <c r="BD104" s="133">
        <f>'SO 03 - Prekládka vnútroa...'!F37</f>
        <v>0</v>
      </c>
      <c r="BE104" s="7"/>
      <c r="BT104" s="134" t="s">
        <v>81</v>
      </c>
      <c r="BV104" s="134" t="s">
        <v>76</v>
      </c>
      <c r="BW104" s="134" t="s">
        <v>112</v>
      </c>
      <c r="BX104" s="134" t="s">
        <v>5</v>
      </c>
      <c r="CL104" s="134" t="s">
        <v>1</v>
      </c>
      <c r="CM104" s="134" t="s">
        <v>74</v>
      </c>
    </row>
    <row r="105" s="7" customFormat="1" ht="16.5" customHeight="1">
      <c r="A105" s="135" t="s">
        <v>83</v>
      </c>
      <c r="B105" s="122"/>
      <c r="C105" s="123"/>
      <c r="D105" s="124" t="s">
        <v>113</v>
      </c>
      <c r="E105" s="124"/>
      <c r="F105" s="124"/>
      <c r="G105" s="124"/>
      <c r="H105" s="124"/>
      <c r="I105" s="125"/>
      <c r="J105" s="124" t="s">
        <v>114</v>
      </c>
      <c r="K105" s="124"/>
      <c r="L105" s="124"/>
      <c r="M105" s="124"/>
      <c r="N105" s="124"/>
      <c r="O105" s="124"/>
      <c r="P105" s="124"/>
      <c r="Q105" s="124"/>
      <c r="R105" s="124"/>
      <c r="S105" s="124"/>
      <c r="T105" s="124"/>
      <c r="U105" s="124"/>
      <c r="V105" s="124"/>
      <c r="W105" s="124"/>
      <c r="X105" s="124"/>
      <c r="Y105" s="124"/>
      <c r="Z105" s="124"/>
      <c r="AA105" s="124"/>
      <c r="AB105" s="124"/>
      <c r="AC105" s="124"/>
      <c r="AD105" s="124"/>
      <c r="AE105" s="124"/>
      <c r="AF105" s="124"/>
      <c r="AG105" s="127">
        <f>'SO 04 - Areálový odvod da...'!J30</f>
        <v>0</v>
      </c>
      <c r="AH105" s="125"/>
      <c r="AI105" s="125"/>
      <c r="AJ105" s="125"/>
      <c r="AK105" s="125"/>
      <c r="AL105" s="125"/>
      <c r="AM105" s="125"/>
      <c r="AN105" s="127">
        <f>SUM(AG105,AT105)</f>
        <v>0</v>
      </c>
      <c r="AO105" s="125"/>
      <c r="AP105" s="125"/>
      <c r="AQ105" s="128" t="s">
        <v>80</v>
      </c>
      <c r="AR105" s="129"/>
      <c r="AS105" s="130">
        <v>0</v>
      </c>
      <c r="AT105" s="131">
        <f>ROUND(SUM(AV105:AW105),2)</f>
        <v>0</v>
      </c>
      <c r="AU105" s="132">
        <f>'SO 04 - Areálový odvod da...'!P121</f>
        <v>0</v>
      </c>
      <c r="AV105" s="131">
        <f>'SO 04 - Areálový odvod da...'!J33</f>
        <v>0</v>
      </c>
      <c r="AW105" s="131">
        <f>'SO 04 - Areálový odvod da...'!J34</f>
        <v>0</v>
      </c>
      <c r="AX105" s="131">
        <f>'SO 04 - Areálový odvod da...'!J35</f>
        <v>0</v>
      </c>
      <c r="AY105" s="131">
        <f>'SO 04 - Areálový odvod da...'!J36</f>
        <v>0</v>
      </c>
      <c r="AZ105" s="131">
        <f>'SO 04 - Areálový odvod da...'!F33</f>
        <v>0</v>
      </c>
      <c r="BA105" s="131">
        <f>'SO 04 - Areálový odvod da...'!F34</f>
        <v>0</v>
      </c>
      <c r="BB105" s="131">
        <f>'SO 04 - Areálový odvod da...'!F35</f>
        <v>0</v>
      </c>
      <c r="BC105" s="131">
        <f>'SO 04 - Areálový odvod da...'!F36</f>
        <v>0</v>
      </c>
      <c r="BD105" s="133">
        <f>'SO 04 - Areálový odvod da...'!F37</f>
        <v>0</v>
      </c>
      <c r="BE105" s="7"/>
      <c r="BT105" s="134" t="s">
        <v>81</v>
      </c>
      <c r="BV105" s="134" t="s">
        <v>76</v>
      </c>
      <c r="BW105" s="134" t="s">
        <v>115</v>
      </c>
      <c r="BX105" s="134" t="s">
        <v>5</v>
      </c>
      <c r="CL105" s="134" t="s">
        <v>1</v>
      </c>
      <c r="CM105" s="134" t="s">
        <v>74</v>
      </c>
    </row>
    <row r="106" s="7" customFormat="1" ht="16.5" customHeight="1">
      <c r="A106" s="135" t="s">
        <v>83</v>
      </c>
      <c r="B106" s="122"/>
      <c r="C106" s="123"/>
      <c r="D106" s="124" t="s">
        <v>116</v>
      </c>
      <c r="E106" s="124"/>
      <c r="F106" s="124"/>
      <c r="G106" s="124"/>
      <c r="H106" s="124"/>
      <c r="I106" s="125"/>
      <c r="J106" s="124" t="s">
        <v>117</v>
      </c>
      <c r="K106" s="124"/>
      <c r="L106" s="124"/>
      <c r="M106" s="124"/>
      <c r="N106" s="124"/>
      <c r="O106" s="124"/>
      <c r="P106" s="124"/>
      <c r="Q106" s="124"/>
      <c r="R106" s="124"/>
      <c r="S106" s="124"/>
      <c r="T106" s="124"/>
      <c r="U106" s="124"/>
      <c r="V106" s="124"/>
      <c r="W106" s="124"/>
      <c r="X106" s="124"/>
      <c r="Y106" s="124"/>
      <c r="Z106" s="124"/>
      <c r="AA106" s="124"/>
      <c r="AB106" s="124"/>
      <c r="AC106" s="124"/>
      <c r="AD106" s="124"/>
      <c r="AE106" s="124"/>
      <c r="AF106" s="124"/>
      <c r="AG106" s="127">
        <f>'SO 05 - Splašková kanaliz...'!J30</f>
        <v>0</v>
      </c>
      <c r="AH106" s="125"/>
      <c r="AI106" s="125"/>
      <c r="AJ106" s="125"/>
      <c r="AK106" s="125"/>
      <c r="AL106" s="125"/>
      <c r="AM106" s="125"/>
      <c r="AN106" s="127">
        <f>SUM(AG106,AT106)</f>
        <v>0</v>
      </c>
      <c r="AO106" s="125"/>
      <c r="AP106" s="125"/>
      <c r="AQ106" s="128" t="s">
        <v>80</v>
      </c>
      <c r="AR106" s="129"/>
      <c r="AS106" s="130">
        <v>0</v>
      </c>
      <c r="AT106" s="131">
        <f>ROUND(SUM(AV106:AW106),2)</f>
        <v>0</v>
      </c>
      <c r="AU106" s="132">
        <f>'SO 05 - Splašková kanaliz...'!P122</f>
        <v>0</v>
      </c>
      <c r="AV106" s="131">
        <f>'SO 05 - Splašková kanaliz...'!J33</f>
        <v>0</v>
      </c>
      <c r="AW106" s="131">
        <f>'SO 05 - Splašková kanaliz...'!J34</f>
        <v>0</v>
      </c>
      <c r="AX106" s="131">
        <f>'SO 05 - Splašková kanaliz...'!J35</f>
        <v>0</v>
      </c>
      <c r="AY106" s="131">
        <f>'SO 05 - Splašková kanaliz...'!J36</f>
        <v>0</v>
      </c>
      <c r="AZ106" s="131">
        <f>'SO 05 - Splašková kanaliz...'!F33</f>
        <v>0</v>
      </c>
      <c r="BA106" s="131">
        <f>'SO 05 - Splašková kanaliz...'!F34</f>
        <v>0</v>
      </c>
      <c r="BB106" s="131">
        <f>'SO 05 - Splašková kanaliz...'!F35</f>
        <v>0</v>
      </c>
      <c r="BC106" s="131">
        <f>'SO 05 - Splašková kanaliz...'!F36</f>
        <v>0</v>
      </c>
      <c r="BD106" s="133">
        <f>'SO 05 - Splašková kanaliz...'!F37</f>
        <v>0</v>
      </c>
      <c r="BE106" s="7"/>
      <c r="BT106" s="134" t="s">
        <v>81</v>
      </c>
      <c r="BV106" s="134" t="s">
        <v>76</v>
      </c>
      <c r="BW106" s="134" t="s">
        <v>118</v>
      </c>
      <c r="BX106" s="134" t="s">
        <v>5</v>
      </c>
      <c r="CL106" s="134" t="s">
        <v>1</v>
      </c>
      <c r="CM106" s="134" t="s">
        <v>74</v>
      </c>
    </row>
    <row r="107" s="7" customFormat="1" ht="16.5" customHeight="1">
      <c r="A107" s="135" t="s">
        <v>83</v>
      </c>
      <c r="B107" s="122"/>
      <c r="C107" s="123"/>
      <c r="D107" s="124" t="s">
        <v>119</v>
      </c>
      <c r="E107" s="124"/>
      <c r="F107" s="124"/>
      <c r="G107" s="124"/>
      <c r="H107" s="124"/>
      <c r="I107" s="125"/>
      <c r="J107" s="124" t="s">
        <v>120</v>
      </c>
      <c r="K107" s="124"/>
      <c r="L107" s="124"/>
      <c r="M107" s="124"/>
      <c r="N107" s="124"/>
      <c r="O107" s="124"/>
      <c r="P107" s="124"/>
      <c r="Q107" s="124"/>
      <c r="R107" s="124"/>
      <c r="S107" s="124"/>
      <c r="T107" s="124"/>
      <c r="U107" s="124"/>
      <c r="V107" s="124"/>
      <c r="W107" s="124"/>
      <c r="X107" s="124"/>
      <c r="Y107" s="124"/>
      <c r="Z107" s="124"/>
      <c r="AA107" s="124"/>
      <c r="AB107" s="124"/>
      <c r="AC107" s="124"/>
      <c r="AD107" s="124"/>
      <c r="AE107" s="124"/>
      <c r="AF107" s="124"/>
      <c r="AG107" s="127">
        <f>'SO 06 - Areálové osvetlenie'!J30</f>
        <v>0</v>
      </c>
      <c r="AH107" s="125"/>
      <c r="AI107" s="125"/>
      <c r="AJ107" s="125"/>
      <c r="AK107" s="125"/>
      <c r="AL107" s="125"/>
      <c r="AM107" s="125"/>
      <c r="AN107" s="127">
        <f>SUM(AG107,AT107)</f>
        <v>0</v>
      </c>
      <c r="AO107" s="125"/>
      <c r="AP107" s="125"/>
      <c r="AQ107" s="128" t="s">
        <v>80</v>
      </c>
      <c r="AR107" s="129"/>
      <c r="AS107" s="145">
        <v>0</v>
      </c>
      <c r="AT107" s="146">
        <f>ROUND(SUM(AV107:AW107),2)</f>
        <v>0</v>
      </c>
      <c r="AU107" s="147">
        <f>'SO 06 - Areálové osvetlenie'!P125</f>
        <v>0</v>
      </c>
      <c r="AV107" s="146">
        <f>'SO 06 - Areálové osvetlenie'!J33</f>
        <v>0</v>
      </c>
      <c r="AW107" s="146">
        <f>'SO 06 - Areálové osvetlenie'!J34</f>
        <v>0</v>
      </c>
      <c r="AX107" s="146">
        <f>'SO 06 - Areálové osvetlenie'!J35</f>
        <v>0</v>
      </c>
      <c r="AY107" s="146">
        <f>'SO 06 - Areálové osvetlenie'!J36</f>
        <v>0</v>
      </c>
      <c r="AZ107" s="146">
        <f>'SO 06 - Areálové osvetlenie'!F33</f>
        <v>0</v>
      </c>
      <c r="BA107" s="146">
        <f>'SO 06 - Areálové osvetlenie'!F34</f>
        <v>0</v>
      </c>
      <c r="BB107" s="146">
        <f>'SO 06 - Areálové osvetlenie'!F35</f>
        <v>0</v>
      </c>
      <c r="BC107" s="146">
        <f>'SO 06 - Areálové osvetlenie'!F36</f>
        <v>0</v>
      </c>
      <c r="BD107" s="148">
        <f>'SO 06 - Areálové osvetlenie'!F37</f>
        <v>0</v>
      </c>
      <c r="BE107" s="7"/>
      <c r="BT107" s="134" t="s">
        <v>81</v>
      </c>
      <c r="BV107" s="134" t="s">
        <v>76</v>
      </c>
      <c r="BW107" s="134" t="s">
        <v>121</v>
      </c>
      <c r="BX107" s="134" t="s">
        <v>5</v>
      </c>
      <c r="CL107" s="134" t="s">
        <v>1</v>
      </c>
      <c r="CM107" s="134" t="s">
        <v>74</v>
      </c>
    </row>
    <row r="108" s="2" customFormat="1" ht="30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F108" s="37"/>
      <c r="AG108" s="37"/>
      <c r="AH108" s="37"/>
      <c r="AI108" s="37"/>
      <c r="AJ108" s="37"/>
      <c r="AK108" s="37"/>
      <c r="AL108" s="37"/>
      <c r="AM108" s="37"/>
      <c r="AN108" s="37"/>
      <c r="AO108" s="37"/>
      <c r="AP108" s="37"/>
      <c r="AQ108" s="37"/>
      <c r="AR108" s="41"/>
      <c r="AS108" s="35"/>
      <c r="AT108" s="35"/>
      <c r="AU108" s="35"/>
      <c r="AV108" s="35"/>
      <c r="AW108" s="35"/>
      <c r="AX108" s="35"/>
      <c r="AY108" s="35"/>
      <c r="AZ108" s="35"/>
      <c r="BA108" s="35"/>
      <c r="BB108" s="35"/>
      <c r="BC108" s="35"/>
      <c r="BD108" s="35"/>
      <c r="BE108" s="35"/>
    </row>
    <row r="109" s="2" customFormat="1" ht="6.96" customHeight="1">
      <c r="A109" s="35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70"/>
      <c r="M109" s="70"/>
      <c r="N109" s="70"/>
      <c r="O109" s="70"/>
      <c r="P109" s="70"/>
      <c r="Q109" s="70"/>
      <c r="R109" s="70"/>
      <c r="S109" s="70"/>
      <c r="T109" s="70"/>
      <c r="U109" s="70"/>
      <c r="V109" s="70"/>
      <c r="W109" s="70"/>
      <c r="X109" s="70"/>
      <c r="Y109" s="70"/>
      <c r="Z109" s="70"/>
      <c r="AA109" s="70"/>
      <c r="AB109" s="70"/>
      <c r="AC109" s="70"/>
      <c r="AD109" s="70"/>
      <c r="AE109" s="70"/>
      <c r="AF109" s="70"/>
      <c r="AG109" s="70"/>
      <c r="AH109" s="70"/>
      <c r="AI109" s="70"/>
      <c r="AJ109" s="70"/>
      <c r="AK109" s="70"/>
      <c r="AL109" s="70"/>
      <c r="AM109" s="70"/>
      <c r="AN109" s="70"/>
      <c r="AO109" s="70"/>
      <c r="AP109" s="70"/>
      <c r="AQ109" s="70"/>
      <c r="AR109" s="41"/>
      <c r="AS109" s="35"/>
      <c r="AT109" s="35"/>
      <c r="AU109" s="35"/>
      <c r="AV109" s="35"/>
      <c r="AW109" s="35"/>
      <c r="AX109" s="35"/>
      <c r="AY109" s="35"/>
      <c r="AZ109" s="35"/>
      <c r="BA109" s="35"/>
      <c r="BB109" s="35"/>
      <c r="BC109" s="35"/>
      <c r="BD109" s="35"/>
      <c r="BE109" s="35"/>
    </row>
  </sheetData>
  <sheetProtection sheet="1" formatColumns="0" formatRows="0" objects="1" scenarios="1" spinCount="100000" saltValue="wdNZZYDisSbwMJ5oQIrAt0LvCYPRNU/VC9O1/3f9jcqpKZ1mWSyywPen5D5TYXWMe6NVJmHbN+AbYck4QHURtg==" hashValue="B25k7Xt0fh8hutcgiJGQuT4f3bMn0OYL8pKNp3iAvyIlohHFiVWv16BZ0b7WN0Fe/TzWKPMC1Pg5KJqjlonNsA==" algorithmName="SHA-512" password="CC35"/>
  <mergeCells count="90">
    <mergeCell ref="C92:G92"/>
    <mergeCell ref="D103:H103"/>
    <mergeCell ref="D104:H104"/>
    <mergeCell ref="D95:H95"/>
    <mergeCell ref="E99:I99"/>
    <mergeCell ref="E100:I100"/>
    <mergeCell ref="E96:I96"/>
    <mergeCell ref="E97:I97"/>
    <mergeCell ref="E102:I102"/>
    <mergeCell ref="E98:I98"/>
    <mergeCell ref="E101:I101"/>
    <mergeCell ref="I92:AF92"/>
    <mergeCell ref="J104:AF104"/>
    <mergeCell ref="J95:AF95"/>
    <mergeCell ref="J103:AF103"/>
    <mergeCell ref="K96:AF96"/>
    <mergeCell ref="K98:AF98"/>
    <mergeCell ref="K99:AF99"/>
    <mergeCell ref="K100:AF100"/>
    <mergeCell ref="K102:AF102"/>
    <mergeCell ref="K97:AF97"/>
    <mergeCell ref="K101:AF101"/>
    <mergeCell ref="L85:AO85"/>
    <mergeCell ref="D105:H105"/>
    <mergeCell ref="J105:AF105"/>
    <mergeCell ref="D106:H106"/>
    <mergeCell ref="J106:AF106"/>
    <mergeCell ref="D107:H107"/>
    <mergeCell ref="J107:AF107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98:AM98"/>
    <mergeCell ref="AG101:AM101"/>
    <mergeCell ref="AG104:AM104"/>
    <mergeCell ref="AG96:AM96"/>
    <mergeCell ref="AG102:AM102"/>
    <mergeCell ref="AG95:AM95"/>
    <mergeCell ref="AG103:AM103"/>
    <mergeCell ref="AG99:AM99"/>
    <mergeCell ref="AG92:AM92"/>
    <mergeCell ref="AG100:AM100"/>
    <mergeCell ref="AG97:AM97"/>
    <mergeCell ref="AM90:AP90"/>
    <mergeCell ref="AM89:AP89"/>
    <mergeCell ref="AM87:AN87"/>
    <mergeCell ref="AN103:AP103"/>
    <mergeCell ref="AN98:AP98"/>
    <mergeCell ref="AN101:AP101"/>
    <mergeCell ref="AN100:AP100"/>
    <mergeCell ref="AN99:AP99"/>
    <mergeCell ref="AN97:AP97"/>
    <mergeCell ref="AN96:AP96"/>
    <mergeCell ref="AN95:AP95"/>
    <mergeCell ref="AN92:AP92"/>
    <mergeCell ref="AN102:AP102"/>
    <mergeCell ref="AN104:AP104"/>
    <mergeCell ref="AS89:AT91"/>
    <mergeCell ref="AN105:AP105"/>
    <mergeCell ref="AG105:AM105"/>
    <mergeCell ref="AN106:AP106"/>
    <mergeCell ref="AG106:AM106"/>
    <mergeCell ref="AN107:AP107"/>
    <mergeCell ref="AG107:AM107"/>
    <mergeCell ref="AN94:AP94"/>
  </mergeCells>
  <hyperlinks>
    <hyperlink ref="A96" location="'01 - Stavebná časť a statika'!C2" display="/"/>
    <hyperlink ref="A97" location="'02 - Zdravotechnické inšt...'!C2" display="/"/>
    <hyperlink ref="A98" location="'03 - Elektroinštalácia'!C2" display="/"/>
    <hyperlink ref="A99" location="'04 - Rekuperácia učební'!C2" display="/"/>
    <hyperlink ref="A100" location="'06 - Plynoinštalácia'!C2" display="/"/>
    <hyperlink ref="A101" location="'07 - Vykurovanie'!C2" display="/"/>
    <hyperlink ref="A102" location="'09 - Hlasová signalizácia...'!C2" display="/"/>
    <hyperlink ref="A103" location="'SO 02 - Parkovisko a spev...'!C2" display="/"/>
    <hyperlink ref="A104" location="'SO 03 - Prekládka vnútroa...'!C2" display="/"/>
    <hyperlink ref="A105" location="'SO 04 - Areálový odvod da...'!C2" display="/"/>
    <hyperlink ref="A106" location="'SO 05 - Splašková kanaliz...'!C2" display="/"/>
    <hyperlink ref="A107" location="'SO 06 - Areálové osvetleni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112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17"/>
      <c r="AT3" s="14" t="s">
        <v>74</v>
      </c>
    </row>
    <row r="4" s="1" customFormat="1" ht="24.96" customHeight="1">
      <c r="B4" s="17"/>
      <c r="D4" s="151" t="s">
        <v>122</v>
      </c>
      <c r="L4" s="17"/>
      <c r="M4" s="15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53" t="s">
        <v>15</v>
      </c>
      <c r="L6" s="17"/>
    </row>
    <row r="7" s="1" customFormat="1" ht="16.5" customHeight="1">
      <c r="B7" s="17"/>
      <c r="E7" s="154" t="str">
        <f>'Rekapitulácia stavby'!K6</f>
        <v>Prístavba základnej školy Suchá nad Parnou</v>
      </c>
      <c r="F7" s="153"/>
      <c r="G7" s="153"/>
      <c r="H7" s="153"/>
      <c r="L7" s="17"/>
    </row>
    <row r="8" s="2" customFormat="1" ht="12" customHeight="1">
      <c r="A8" s="35"/>
      <c r="B8" s="41"/>
      <c r="C8" s="35"/>
      <c r="D8" s="153" t="s">
        <v>123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55" t="s">
        <v>3366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53" t="s">
        <v>17</v>
      </c>
      <c r="E11" s="35"/>
      <c r="F11" s="144" t="s">
        <v>1</v>
      </c>
      <c r="G11" s="35"/>
      <c r="H11" s="35"/>
      <c r="I11" s="153" t="s">
        <v>18</v>
      </c>
      <c r="J11" s="144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53" t="s">
        <v>19</v>
      </c>
      <c r="E12" s="35"/>
      <c r="F12" s="144" t="s">
        <v>20</v>
      </c>
      <c r="G12" s="35"/>
      <c r="H12" s="35"/>
      <c r="I12" s="153" t="s">
        <v>21</v>
      </c>
      <c r="J12" s="156" t="str">
        <f>'Rekapitulácia stavby'!AN8</f>
        <v>9. 2. 2022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53" t="s">
        <v>23</v>
      </c>
      <c r="E14" s="35"/>
      <c r="F14" s="35"/>
      <c r="G14" s="35"/>
      <c r="H14" s="35"/>
      <c r="I14" s="153" t="s">
        <v>24</v>
      </c>
      <c r="J14" s="144" t="s">
        <v>1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4" t="s">
        <v>25</v>
      </c>
      <c r="F15" s="35"/>
      <c r="G15" s="35"/>
      <c r="H15" s="35"/>
      <c r="I15" s="153" t="s">
        <v>26</v>
      </c>
      <c r="J15" s="144" t="s">
        <v>1</v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53" t="s">
        <v>27</v>
      </c>
      <c r="E17" s="35"/>
      <c r="F17" s="35"/>
      <c r="G17" s="35"/>
      <c r="H17" s="35"/>
      <c r="I17" s="15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4"/>
      <c r="G18" s="144"/>
      <c r="H18" s="144"/>
      <c r="I18" s="153" t="s">
        <v>26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53" t="s">
        <v>29</v>
      </c>
      <c r="E20" s="35"/>
      <c r="F20" s="35"/>
      <c r="G20" s="35"/>
      <c r="H20" s="35"/>
      <c r="I20" s="153" t="s">
        <v>24</v>
      </c>
      <c r="J20" s="144" t="s">
        <v>1</v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4" t="s">
        <v>30</v>
      </c>
      <c r="F21" s="35"/>
      <c r="G21" s="35"/>
      <c r="H21" s="35"/>
      <c r="I21" s="153" t="s">
        <v>26</v>
      </c>
      <c r="J21" s="144" t="s">
        <v>1</v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53" t="s">
        <v>32</v>
      </c>
      <c r="E23" s="35"/>
      <c r="F23" s="35"/>
      <c r="G23" s="35"/>
      <c r="H23" s="35"/>
      <c r="I23" s="153" t="s">
        <v>24</v>
      </c>
      <c r="J23" s="144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4" t="str">
        <f>IF('Rekapitulácia stavby'!E20="","",'Rekapitulácia stavby'!E20)</f>
        <v xml:space="preserve"> </v>
      </c>
      <c r="F24" s="35"/>
      <c r="G24" s="35"/>
      <c r="H24" s="35"/>
      <c r="I24" s="153" t="s">
        <v>26</v>
      </c>
      <c r="J24" s="144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53" t="s">
        <v>33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7"/>
      <c r="B27" s="158"/>
      <c r="C27" s="157"/>
      <c r="D27" s="157"/>
      <c r="E27" s="159" t="s">
        <v>1</v>
      </c>
      <c r="F27" s="159"/>
      <c r="G27" s="159"/>
      <c r="H27" s="159"/>
      <c r="I27" s="157"/>
      <c r="J27" s="157"/>
      <c r="K27" s="157"/>
      <c r="L27" s="160"/>
      <c r="S27" s="157"/>
      <c r="T27" s="157"/>
      <c r="U27" s="157"/>
      <c r="V27" s="157"/>
      <c r="W27" s="157"/>
      <c r="X27" s="157"/>
      <c r="Y27" s="157"/>
      <c r="Z27" s="157"/>
      <c r="AA27" s="157"/>
      <c r="AB27" s="157"/>
      <c r="AC27" s="157"/>
      <c r="AD27" s="157"/>
      <c r="AE27" s="157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61"/>
      <c r="E29" s="161"/>
      <c r="F29" s="161"/>
      <c r="G29" s="161"/>
      <c r="H29" s="161"/>
      <c r="I29" s="161"/>
      <c r="J29" s="161"/>
      <c r="K29" s="161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62" t="s">
        <v>34</v>
      </c>
      <c r="E30" s="35"/>
      <c r="F30" s="35"/>
      <c r="G30" s="35"/>
      <c r="H30" s="35"/>
      <c r="I30" s="35"/>
      <c r="J30" s="163">
        <f>ROUND(J123,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61"/>
      <c r="E31" s="161"/>
      <c r="F31" s="161"/>
      <c r="G31" s="161"/>
      <c r="H31" s="161"/>
      <c r="I31" s="161"/>
      <c r="J31" s="161"/>
      <c r="K31" s="161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64" t="s">
        <v>36</v>
      </c>
      <c r="G32" s="35"/>
      <c r="H32" s="35"/>
      <c r="I32" s="164" t="s">
        <v>35</v>
      </c>
      <c r="J32" s="164" t="s">
        <v>37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65" t="s">
        <v>38</v>
      </c>
      <c r="E33" s="166" t="s">
        <v>39</v>
      </c>
      <c r="F33" s="167">
        <f>ROUND((SUM(BE123:BE181)),  2)</f>
        <v>0</v>
      </c>
      <c r="G33" s="168"/>
      <c r="H33" s="168"/>
      <c r="I33" s="169">
        <v>0.20000000000000001</v>
      </c>
      <c r="J33" s="167">
        <f>ROUND(((SUM(BE123:BE181))*I33),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66" t="s">
        <v>40</v>
      </c>
      <c r="F34" s="167">
        <f>ROUND((SUM(BF123:BF181)),  2)</f>
        <v>0</v>
      </c>
      <c r="G34" s="168"/>
      <c r="H34" s="168"/>
      <c r="I34" s="169">
        <v>0.20000000000000001</v>
      </c>
      <c r="J34" s="167">
        <f>ROUND(((SUM(BF123:BF181))*I34),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53" t="s">
        <v>41</v>
      </c>
      <c r="F35" s="170">
        <f>ROUND((SUM(BG123:BG181)),  2)</f>
        <v>0</v>
      </c>
      <c r="G35" s="35"/>
      <c r="H35" s="35"/>
      <c r="I35" s="171">
        <v>0.20000000000000001</v>
      </c>
      <c r="J35" s="170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53" t="s">
        <v>42</v>
      </c>
      <c r="F36" s="170">
        <f>ROUND((SUM(BH123:BH181)),  2)</f>
        <v>0</v>
      </c>
      <c r="G36" s="35"/>
      <c r="H36" s="35"/>
      <c r="I36" s="171">
        <v>0.20000000000000001</v>
      </c>
      <c r="J36" s="170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66" t="s">
        <v>43</v>
      </c>
      <c r="F37" s="167">
        <f>ROUND((SUM(BI123:BI181)),  2)</f>
        <v>0</v>
      </c>
      <c r="G37" s="168"/>
      <c r="H37" s="168"/>
      <c r="I37" s="169">
        <v>0</v>
      </c>
      <c r="J37" s="167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72"/>
      <c r="D39" s="173" t="s">
        <v>44</v>
      </c>
      <c r="E39" s="174"/>
      <c r="F39" s="174"/>
      <c r="G39" s="175" t="s">
        <v>45</v>
      </c>
      <c r="H39" s="176" t="s">
        <v>46</v>
      </c>
      <c r="I39" s="174"/>
      <c r="J39" s="177">
        <f>SUM(J30:J37)</f>
        <v>0</v>
      </c>
      <c r="K39" s="178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9" t="s">
        <v>47</v>
      </c>
      <c r="E50" s="180"/>
      <c r="F50" s="180"/>
      <c r="G50" s="179" t="s">
        <v>48</v>
      </c>
      <c r="H50" s="180"/>
      <c r="I50" s="180"/>
      <c r="J50" s="180"/>
      <c r="K50" s="180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1" t="s">
        <v>49</v>
      </c>
      <c r="E61" s="182"/>
      <c r="F61" s="183" t="s">
        <v>50</v>
      </c>
      <c r="G61" s="181" t="s">
        <v>49</v>
      </c>
      <c r="H61" s="182"/>
      <c r="I61" s="182"/>
      <c r="J61" s="184" t="s">
        <v>50</v>
      </c>
      <c r="K61" s="182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9" t="s">
        <v>51</v>
      </c>
      <c r="E65" s="185"/>
      <c r="F65" s="185"/>
      <c r="G65" s="179" t="s">
        <v>52</v>
      </c>
      <c r="H65" s="185"/>
      <c r="I65" s="185"/>
      <c r="J65" s="185"/>
      <c r="K65" s="185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1" t="s">
        <v>49</v>
      </c>
      <c r="E76" s="182"/>
      <c r="F76" s="183" t="s">
        <v>50</v>
      </c>
      <c r="G76" s="181" t="s">
        <v>49</v>
      </c>
      <c r="H76" s="182"/>
      <c r="I76" s="182"/>
      <c r="J76" s="184" t="s">
        <v>50</v>
      </c>
      <c r="K76" s="182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6"/>
      <c r="C77" s="187"/>
      <c r="D77" s="187"/>
      <c r="E77" s="187"/>
      <c r="F77" s="187"/>
      <c r="G77" s="187"/>
      <c r="H77" s="187"/>
      <c r="I77" s="187"/>
      <c r="J77" s="187"/>
      <c r="K77" s="187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88"/>
      <c r="C81" s="189"/>
      <c r="D81" s="189"/>
      <c r="E81" s="189"/>
      <c r="F81" s="189"/>
      <c r="G81" s="189"/>
      <c r="H81" s="189"/>
      <c r="I81" s="189"/>
      <c r="J81" s="189"/>
      <c r="K81" s="189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127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90" t="str">
        <f>E7</f>
        <v>Prístavba základnej školy Suchá nad Parnou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123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9" t="str">
        <f>E9</f>
        <v>SO 03 - Prekládka vnútroareálového rozvodu plynu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9. 2. 2022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25.65" customHeight="1">
      <c r="A91" s="35"/>
      <c r="B91" s="36"/>
      <c r="C91" s="29" t="s">
        <v>23</v>
      </c>
      <c r="D91" s="37"/>
      <c r="E91" s="37"/>
      <c r="F91" s="24" t="str">
        <f>E15</f>
        <v>Obec Suchá nad Parnou</v>
      </c>
      <c r="G91" s="37"/>
      <c r="H91" s="37"/>
      <c r="I91" s="29" t="s">
        <v>29</v>
      </c>
      <c r="J91" s="33" t="str">
        <f>E21</f>
        <v xml:space="preserve">Ing.arch.  Martin Holeš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91" t="s">
        <v>128</v>
      </c>
      <c r="D94" s="192"/>
      <c r="E94" s="192"/>
      <c r="F94" s="192"/>
      <c r="G94" s="192"/>
      <c r="H94" s="192"/>
      <c r="I94" s="192"/>
      <c r="J94" s="193" t="s">
        <v>129</v>
      </c>
      <c r="K94" s="192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94" t="s">
        <v>130</v>
      </c>
      <c r="D96" s="37"/>
      <c r="E96" s="37"/>
      <c r="F96" s="37"/>
      <c r="G96" s="37"/>
      <c r="H96" s="37"/>
      <c r="I96" s="37"/>
      <c r="J96" s="113">
        <f>J123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131</v>
      </c>
    </row>
    <row r="97" hidden="1" s="9" customFormat="1" ht="24.96" customHeight="1">
      <c r="A97" s="9"/>
      <c r="B97" s="195"/>
      <c r="C97" s="196"/>
      <c r="D97" s="197" t="s">
        <v>1910</v>
      </c>
      <c r="E97" s="198"/>
      <c r="F97" s="198"/>
      <c r="G97" s="198"/>
      <c r="H97" s="198"/>
      <c r="I97" s="198"/>
      <c r="J97" s="199">
        <f>J124</f>
        <v>0</v>
      </c>
      <c r="K97" s="196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9" customFormat="1" ht="24.96" customHeight="1">
      <c r="A98" s="9"/>
      <c r="B98" s="195"/>
      <c r="C98" s="196"/>
      <c r="D98" s="197" t="s">
        <v>1918</v>
      </c>
      <c r="E98" s="198"/>
      <c r="F98" s="198"/>
      <c r="G98" s="198"/>
      <c r="H98" s="198"/>
      <c r="I98" s="198"/>
      <c r="J98" s="199">
        <f>J136</f>
        <v>0</v>
      </c>
      <c r="K98" s="196"/>
      <c r="L98" s="20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9" customFormat="1" ht="24.96" customHeight="1">
      <c r="A99" s="9"/>
      <c r="B99" s="195"/>
      <c r="C99" s="196"/>
      <c r="D99" s="197" t="s">
        <v>1912</v>
      </c>
      <c r="E99" s="198"/>
      <c r="F99" s="198"/>
      <c r="G99" s="198"/>
      <c r="H99" s="198"/>
      <c r="I99" s="198"/>
      <c r="J99" s="199">
        <f>J153</f>
        <v>0</v>
      </c>
      <c r="K99" s="196"/>
      <c r="L99" s="20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9" customFormat="1" ht="24.96" customHeight="1">
      <c r="A100" s="9"/>
      <c r="B100" s="195"/>
      <c r="C100" s="196"/>
      <c r="D100" s="197" t="s">
        <v>3367</v>
      </c>
      <c r="E100" s="198"/>
      <c r="F100" s="198"/>
      <c r="G100" s="198"/>
      <c r="H100" s="198"/>
      <c r="I100" s="198"/>
      <c r="J100" s="199">
        <f>J156</f>
        <v>0</v>
      </c>
      <c r="K100" s="196"/>
      <c r="L100" s="20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9" customFormat="1" ht="24.96" customHeight="1">
      <c r="A101" s="9"/>
      <c r="B101" s="195"/>
      <c r="C101" s="196"/>
      <c r="D101" s="197" t="s">
        <v>3368</v>
      </c>
      <c r="E101" s="198"/>
      <c r="F101" s="198"/>
      <c r="G101" s="198"/>
      <c r="H101" s="198"/>
      <c r="I101" s="198"/>
      <c r="J101" s="199">
        <f>J161</f>
        <v>0</v>
      </c>
      <c r="K101" s="196"/>
      <c r="L101" s="20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9" customFormat="1" ht="24.96" customHeight="1">
      <c r="A102" s="9"/>
      <c r="B102" s="195"/>
      <c r="C102" s="196"/>
      <c r="D102" s="197" t="s">
        <v>3369</v>
      </c>
      <c r="E102" s="198"/>
      <c r="F102" s="198"/>
      <c r="G102" s="198"/>
      <c r="H102" s="198"/>
      <c r="I102" s="198"/>
      <c r="J102" s="199">
        <f>J163</f>
        <v>0</v>
      </c>
      <c r="K102" s="196"/>
      <c r="L102" s="20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9" customFormat="1" ht="24.96" customHeight="1">
      <c r="A103" s="9"/>
      <c r="B103" s="195"/>
      <c r="C103" s="196"/>
      <c r="D103" s="197" t="s">
        <v>2805</v>
      </c>
      <c r="E103" s="198"/>
      <c r="F103" s="198"/>
      <c r="G103" s="198"/>
      <c r="H103" s="198"/>
      <c r="I103" s="198"/>
      <c r="J103" s="199">
        <f>J176</f>
        <v>0</v>
      </c>
      <c r="K103" s="196"/>
      <c r="L103" s="20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hidden="1" s="2" customFormat="1" ht="6.96" customHeight="1">
      <c r="A105" s="35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6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hidden="1"/>
    <row r="107" hidden="1"/>
    <row r="108" hidden="1"/>
    <row r="109" s="2" customFormat="1" ht="6.96" customHeight="1">
      <c r="A109" s="35"/>
      <c r="B109" s="71"/>
      <c r="C109" s="72"/>
      <c r="D109" s="72"/>
      <c r="E109" s="72"/>
      <c r="F109" s="72"/>
      <c r="G109" s="72"/>
      <c r="H109" s="72"/>
      <c r="I109" s="72"/>
      <c r="J109" s="72"/>
      <c r="K109" s="72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163</v>
      </c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15</v>
      </c>
      <c r="D112" s="37"/>
      <c r="E112" s="37"/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190" t="str">
        <f>E7</f>
        <v>Prístavba základnej školy Suchá nad Parnou</v>
      </c>
      <c r="F113" s="29"/>
      <c r="G113" s="29"/>
      <c r="H113" s="29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123</v>
      </c>
      <c r="D114" s="37"/>
      <c r="E114" s="37"/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79" t="str">
        <f>E9</f>
        <v>SO 03 - Prekládka vnútroareálového rozvodu plynu</v>
      </c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19</v>
      </c>
      <c r="D117" s="37"/>
      <c r="E117" s="37"/>
      <c r="F117" s="24" t="str">
        <f>F12</f>
        <v xml:space="preserve"> </v>
      </c>
      <c r="G117" s="37"/>
      <c r="H117" s="37"/>
      <c r="I117" s="29" t="s">
        <v>21</v>
      </c>
      <c r="J117" s="82" t="str">
        <f>IF(J12="","",J12)</f>
        <v>9. 2. 2022</v>
      </c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25.65" customHeight="1">
      <c r="A119" s="35"/>
      <c r="B119" s="36"/>
      <c r="C119" s="29" t="s">
        <v>23</v>
      </c>
      <c r="D119" s="37"/>
      <c r="E119" s="37"/>
      <c r="F119" s="24" t="str">
        <f>E15</f>
        <v>Obec Suchá nad Parnou</v>
      </c>
      <c r="G119" s="37"/>
      <c r="H119" s="37"/>
      <c r="I119" s="29" t="s">
        <v>29</v>
      </c>
      <c r="J119" s="33" t="str">
        <f>E21</f>
        <v xml:space="preserve">Ing.arch.  Martin Holeš</v>
      </c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27</v>
      </c>
      <c r="D120" s="37"/>
      <c r="E120" s="37"/>
      <c r="F120" s="24" t="str">
        <f>IF(E18="","",E18)</f>
        <v>Vyplň údaj</v>
      </c>
      <c r="G120" s="37"/>
      <c r="H120" s="37"/>
      <c r="I120" s="29" t="s">
        <v>32</v>
      </c>
      <c r="J120" s="33" t="str">
        <f>E24</f>
        <v xml:space="preserve"> </v>
      </c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206"/>
      <c r="B122" s="207"/>
      <c r="C122" s="208" t="s">
        <v>164</v>
      </c>
      <c r="D122" s="209" t="s">
        <v>59</v>
      </c>
      <c r="E122" s="209" t="s">
        <v>55</v>
      </c>
      <c r="F122" s="209" t="s">
        <v>56</v>
      </c>
      <c r="G122" s="209" t="s">
        <v>165</v>
      </c>
      <c r="H122" s="209" t="s">
        <v>166</v>
      </c>
      <c r="I122" s="209" t="s">
        <v>167</v>
      </c>
      <c r="J122" s="210" t="s">
        <v>129</v>
      </c>
      <c r="K122" s="211" t="s">
        <v>168</v>
      </c>
      <c r="L122" s="212"/>
      <c r="M122" s="103" t="s">
        <v>1</v>
      </c>
      <c r="N122" s="104" t="s">
        <v>38</v>
      </c>
      <c r="O122" s="104" t="s">
        <v>169</v>
      </c>
      <c r="P122" s="104" t="s">
        <v>170</v>
      </c>
      <c r="Q122" s="104" t="s">
        <v>171</v>
      </c>
      <c r="R122" s="104" t="s">
        <v>172</v>
      </c>
      <c r="S122" s="104" t="s">
        <v>173</v>
      </c>
      <c r="T122" s="105" t="s">
        <v>174</v>
      </c>
      <c r="U122" s="206"/>
      <c r="V122" s="206"/>
      <c r="W122" s="206"/>
      <c r="X122" s="206"/>
      <c r="Y122" s="206"/>
      <c r="Z122" s="206"/>
      <c r="AA122" s="206"/>
      <c r="AB122" s="206"/>
      <c r="AC122" s="206"/>
      <c r="AD122" s="206"/>
      <c r="AE122" s="206"/>
    </row>
    <row r="123" s="2" customFormat="1" ht="22.8" customHeight="1">
      <c r="A123" s="35"/>
      <c r="B123" s="36"/>
      <c r="C123" s="110" t="s">
        <v>130</v>
      </c>
      <c r="D123" s="37"/>
      <c r="E123" s="37"/>
      <c r="F123" s="37"/>
      <c r="G123" s="37"/>
      <c r="H123" s="37"/>
      <c r="I123" s="37"/>
      <c r="J123" s="213">
        <f>BK123</f>
        <v>0</v>
      </c>
      <c r="K123" s="37"/>
      <c r="L123" s="41"/>
      <c r="M123" s="106"/>
      <c r="N123" s="214"/>
      <c r="O123" s="107"/>
      <c r="P123" s="215">
        <f>P124+P136+P153+P156+P161+P163+P176</f>
        <v>0</v>
      </c>
      <c r="Q123" s="107"/>
      <c r="R123" s="215">
        <f>R124+R136+R153+R156+R161+R163+R176</f>
        <v>0</v>
      </c>
      <c r="S123" s="107"/>
      <c r="T123" s="216">
        <f>T124+T136+T153+T156+T161+T163+T176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73</v>
      </c>
      <c r="AU123" s="14" t="s">
        <v>131</v>
      </c>
      <c r="BK123" s="217">
        <f>BK124+BK136+BK153+BK156+BK161+BK163+BK176</f>
        <v>0</v>
      </c>
    </row>
    <row r="124" s="12" customFormat="1" ht="25.92" customHeight="1">
      <c r="A124" s="12"/>
      <c r="B124" s="218"/>
      <c r="C124" s="219"/>
      <c r="D124" s="220" t="s">
        <v>73</v>
      </c>
      <c r="E124" s="221" t="s">
        <v>81</v>
      </c>
      <c r="F124" s="221" t="s">
        <v>1919</v>
      </c>
      <c r="G124" s="219"/>
      <c r="H124" s="219"/>
      <c r="I124" s="222"/>
      <c r="J124" s="223">
        <f>BK124</f>
        <v>0</v>
      </c>
      <c r="K124" s="219"/>
      <c r="L124" s="224"/>
      <c r="M124" s="225"/>
      <c r="N124" s="226"/>
      <c r="O124" s="226"/>
      <c r="P124" s="227">
        <f>SUM(P125:P135)</f>
        <v>0</v>
      </c>
      <c r="Q124" s="226"/>
      <c r="R124" s="227">
        <f>SUM(R125:R135)</f>
        <v>0</v>
      </c>
      <c r="S124" s="226"/>
      <c r="T124" s="228">
        <f>SUM(T125:T135)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9" t="s">
        <v>81</v>
      </c>
      <c r="AT124" s="230" t="s">
        <v>73</v>
      </c>
      <c r="AU124" s="230" t="s">
        <v>74</v>
      </c>
      <c r="AY124" s="229" t="s">
        <v>177</v>
      </c>
      <c r="BK124" s="231">
        <f>SUM(BK125:BK135)</f>
        <v>0</v>
      </c>
    </row>
    <row r="125" s="2" customFormat="1" ht="16.5" customHeight="1">
      <c r="A125" s="35"/>
      <c r="B125" s="36"/>
      <c r="C125" s="234" t="s">
        <v>81</v>
      </c>
      <c r="D125" s="234" t="s">
        <v>179</v>
      </c>
      <c r="E125" s="235" t="s">
        <v>3370</v>
      </c>
      <c r="F125" s="236" t="s">
        <v>3371</v>
      </c>
      <c r="G125" s="237" t="s">
        <v>187</v>
      </c>
      <c r="H125" s="238">
        <v>36</v>
      </c>
      <c r="I125" s="239"/>
      <c r="J125" s="240">
        <f>ROUND(I125*H125,2)</f>
        <v>0</v>
      </c>
      <c r="K125" s="241"/>
      <c r="L125" s="41"/>
      <c r="M125" s="242" t="s">
        <v>1</v>
      </c>
      <c r="N125" s="243" t="s">
        <v>40</v>
      </c>
      <c r="O125" s="94"/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46" t="s">
        <v>183</v>
      </c>
      <c r="AT125" s="246" t="s">
        <v>179</v>
      </c>
      <c r="AU125" s="246" t="s">
        <v>81</v>
      </c>
      <c r="AY125" s="14" t="s">
        <v>177</v>
      </c>
      <c r="BE125" s="247">
        <f>IF(N125="základná",J125,0)</f>
        <v>0</v>
      </c>
      <c r="BF125" s="247">
        <f>IF(N125="znížená",J125,0)</f>
        <v>0</v>
      </c>
      <c r="BG125" s="247">
        <f>IF(N125="zákl. prenesená",J125,0)</f>
        <v>0</v>
      </c>
      <c r="BH125" s="247">
        <f>IF(N125="zníž. prenesená",J125,0)</f>
        <v>0</v>
      </c>
      <c r="BI125" s="247">
        <f>IF(N125="nulová",J125,0)</f>
        <v>0</v>
      </c>
      <c r="BJ125" s="14" t="s">
        <v>87</v>
      </c>
      <c r="BK125" s="247">
        <f>ROUND(I125*H125,2)</f>
        <v>0</v>
      </c>
      <c r="BL125" s="14" t="s">
        <v>183</v>
      </c>
      <c r="BM125" s="246" t="s">
        <v>3372</v>
      </c>
    </row>
    <row r="126" s="2" customFormat="1" ht="16.5" customHeight="1">
      <c r="A126" s="35"/>
      <c r="B126" s="36"/>
      <c r="C126" s="234" t="s">
        <v>87</v>
      </c>
      <c r="D126" s="234" t="s">
        <v>179</v>
      </c>
      <c r="E126" s="235" t="s">
        <v>3373</v>
      </c>
      <c r="F126" s="236" t="s">
        <v>3374</v>
      </c>
      <c r="G126" s="237" t="s">
        <v>187</v>
      </c>
      <c r="H126" s="238">
        <v>36</v>
      </c>
      <c r="I126" s="239"/>
      <c r="J126" s="240">
        <f>ROUND(I126*H126,2)</f>
        <v>0</v>
      </c>
      <c r="K126" s="241"/>
      <c r="L126" s="41"/>
      <c r="M126" s="242" t="s">
        <v>1</v>
      </c>
      <c r="N126" s="243" t="s">
        <v>40</v>
      </c>
      <c r="O126" s="94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46" t="s">
        <v>183</v>
      </c>
      <c r="AT126" s="246" t="s">
        <v>179</v>
      </c>
      <c r="AU126" s="246" t="s">
        <v>81</v>
      </c>
      <c r="AY126" s="14" t="s">
        <v>177</v>
      </c>
      <c r="BE126" s="247">
        <f>IF(N126="základná",J126,0)</f>
        <v>0</v>
      </c>
      <c r="BF126" s="247">
        <f>IF(N126="znížená",J126,0)</f>
        <v>0</v>
      </c>
      <c r="BG126" s="247">
        <f>IF(N126="zákl. prenesená",J126,0)</f>
        <v>0</v>
      </c>
      <c r="BH126" s="247">
        <f>IF(N126="zníž. prenesená",J126,0)</f>
        <v>0</v>
      </c>
      <c r="BI126" s="247">
        <f>IF(N126="nulová",J126,0)</f>
        <v>0</v>
      </c>
      <c r="BJ126" s="14" t="s">
        <v>87</v>
      </c>
      <c r="BK126" s="247">
        <f>ROUND(I126*H126,2)</f>
        <v>0</v>
      </c>
      <c r="BL126" s="14" t="s">
        <v>183</v>
      </c>
      <c r="BM126" s="246" t="s">
        <v>3375</v>
      </c>
    </row>
    <row r="127" s="2" customFormat="1" ht="24.15" customHeight="1">
      <c r="A127" s="35"/>
      <c r="B127" s="36"/>
      <c r="C127" s="234" t="s">
        <v>189</v>
      </c>
      <c r="D127" s="234" t="s">
        <v>179</v>
      </c>
      <c r="E127" s="235" t="s">
        <v>1927</v>
      </c>
      <c r="F127" s="236" t="s">
        <v>1928</v>
      </c>
      <c r="G127" s="237" t="s">
        <v>187</v>
      </c>
      <c r="H127" s="238">
        <v>36</v>
      </c>
      <c r="I127" s="239"/>
      <c r="J127" s="240">
        <f>ROUND(I127*H127,2)</f>
        <v>0</v>
      </c>
      <c r="K127" s="241"/>
      <c r="L127" s="41"/>
      <c r="M127" s="242" t="s">
        <v>1</v>
      </c>
      <c r="N127" s="243" t="s">
        <v>40</v>
      </c>
      <c r="O127" s="94"/>
      <c r="P127" s="244">
        <f>O127*H127</f>
        <v>0</v>
      </c>
      <c r="Q127" s="244">
        <v>0</v>
      </c>
      <c r="R127" s="244">
        <f>Q127*H127</f>
        <v>0</v>
      </c>
      <c r="S127" s="244">
        <v>0</v>
      </c>
      <c r="T127" s="24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46" t="s">
        <v>183</v>
      </c>
      <c r="AT127" s="246" t="s">
        <v>179</v>
      </c>
      <c r="AU127" s="246" t="s">
        <v>81</v>
      </c>
      <c r="AY127" s="14" t="s">
        <v>177</v>
      </c>
      <c r="BE127" s="247">
        <f>IF(N127="základná",J127,0)</f>
        <v>0</v>
      </c>
      <c r="BF127" s="247">
        <f>IF(N127="znížená",J127,0)</f>
        <v>0</v>
      </c>
      <c r="BG127" s="247">
        <f>IF(N127="zákl. prenesená",J127,0)</f>
        <v>0</v>
      </c>
      <c r="BH127" s="247">
        <f>IF(N127="zníž. prenesená",J127,0)</f>
        <v>0</v>
      </c>
      <c r="BI127" s="247">
        <f>IF(N127="nulová",J127,0)</f>
        <v>0</v>
      </c>
      <c r="BJ127" s="14" t="s">
        <v>87</v>
      </c>
      <c r="BK127" s="247">
        <f>ROUND(I127*H127,2)</f>
        <v>0</v>
      </c>
      <c r="BL127" s="14" t="s">
        <v>183</v>
      </c>
      <c r="BM127" s="246" t="s">
        <v>3376</v>
      </c>
    </row>
    <row r="128" s="2" customFormat="1" ht="24.15" customHeight="1">
      <c r="A128" s="35"/>
      <c r="B128" s="36"/>
      <c r="C128" s="234" t="s">
        <v>183</v>
      </c>
      <c r="D128" s="234" t="s">
        <v>179</v>
      </c>
      <c r="E128" s="235" t="s">
        <v>1929</v>
      </c>
      <c r="F128" s="236" t="s">
        <v>1930</v>
      </c>
      <c r="G128" s="237" t="s">
        <v>187</v>
      </c>
      <c r="H128" s="238">
        <v>12.800000000000001</v>
      </c>
      <c r="I128" s="239"/>
      <c r="J128" s="240">
        <f>ROUND(I128*H128,2)</f>
        <v>0</v>
      </c>
      <c r="K128" s="241"/>
      <c r="L128" s="41"/>
      <c r="M128" s="242" t="s">
        <v>1</v>
      </c>
      <c r="N128" s="243" t="s">
        <v>40</v>
      </c>
      <c r="O128" s="94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6" t="s">
        <v>183</v>
      </c>
      <c r="AT128" s="246" t="s">
        <v>179</v>
      </c>
      <c r="AU128" s="246" t="s">
        <v>81</v>
      </c>
      <c r="AY128" s="14" t="s">
        <v>177</v>
      </c>
      <c r="BE128" s="247">
        <f>IF(N128="základná",J128,0)</f>
        <v>0</v>
      </c>
      <c r="BF128" s="247">
        <f>IF(N128="znížená",J128,0)</f>
        <v>0</v>
      </c>
      <c r="BG128" s="247">
        <f>IF(N128="zákl. prenesená",J128,0)</f>
        <v>0</v>
      </c>
      <c r="BH128" s="247">
        <f>IF(N128="zníž. prenesená",J128,0)</f>
        <v>0</v>
      </c>
      <c r="BI128" s="247">
        <f>IF(N128="nulová",J128,0)</f>
        <v>0</v>
      </c>
      <c r="BJ128" s="14" t="s">
        <v>87</v>
      </c>
      <c r="BK128" s="247">
        <f>ROUND(I128*H128,2)</f>
        <v>0</v>
      </c>
      <c r="BL128" s="14" t="s">
        <v>183</v>
      </c>
      <c r="BM128" s="246" t="s">
        <v>3377</v>
      </c>
    </row>
    <row r="129" s="2" customFormat="1" ht="16.5" customHeight="1">
      <c r="A129" s="35"/>
      <c r="B129" s="36"/>
      <c r="C129" s="234" t="s">
        <v>196</v>
      </c>
      <c r="D129" s="234" t="s">
        <v>179</v>
      </c>
      <c r="E129" s="235" t="s">
        <v>246</v>
      </c>
      <c r="F129" s="236" t="s">
        <v>3378</v>
      </c>
      <c r="G129" s="237" t="s">
        <v>187</v>
      </c>
      <c r="H129" s="238">
        <v>12.800000000000001</v>
      </c>
      <c r="I129" s="239"/>
      <c r="J129" s="240">
        <f>ROUND(I129*H129,2)</f>
        <v>0</v>
      </c>
      <c r="K129" s="241"/>
      <c r="L129" s="41"/>
      <c r="M129" s="242" t="s">
        <v>1</v>
      </c>
      <c r="N129" s="243" t="s">
        <v>40</v>
      </c>
      <c r="O129" s="94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6" t="s">
        <v>183</v>
      </c>
      <c r="AT129" s="246" t="s">
        <v>179</v>
      </c>
      <c r="AU129" s="246" t="s">
        <v>81</v>
      </c>
      <c r="AY129" s="14" t="s">
        <v>177</v>
      </c>
      <c r="BE129" s="247">
        <f>IF(N129="základná",J129,0)</f>
        <v>0</v>
      </c>
      <c r="BF129" s="247">
        <f>IF(N129="znížená",J129,0)</f>
        <v>0</v>
      </c>
      <c r="BG129" s="247">
        <f>IF(N129="zákl. prenesená",J129,0)</f>
        <v>0</v>
      </c>
      <c r="BH129" s="247">
        <f>IF(N129="zníž. prenesená",J129,0)</f>
        <v>0</v>
      </c>
      <c r="BI129" s="247">
        <f>IF(N129="nulová",J129,0)</f>
        <v>0</v>
      </c>
      <c r="BJ129" s="14" t="s">
        <v>87</v>
      </c>
      <c r="BK129" s="247">
        <f>ROUND(I129*H129,2)</f>
        <v>0</v>
      </c>
      <c r="BL129" s="14" t="s">
        <v>183</v>
      </c>
      <c r="BM129" s="246" t="s">
        <v>3379</v>
      </c>
    </row>
    <row r="130" s="2" customFormat="1" ht="21.75" customHeight="1">
      <c r="A130" s="35"/>
      <c r="B130" s="36"/>
      <c r="C130" s="234" t="s">
        <v>200</v>
      </c>
      <c r="D130" s="234" t="s">
        <v>179</v>
      </c>
      <c r="E130" s="235" t="s">
        <v>1933</v>
      </c>
      <c r="F130" s="236" t="s">
        <v>1934</v>
      </c>
      <c r="G130" s="237" t="s">
        <v>187</v>
      </c>
      <c r="H130" s="238">
        <v>36</v>
      </c>
      <c r="I130" s="239"/>
      <c r="J130" s="240">
        <f>ROUND(I130*H130,2)</f>
        <v>0</v>
      </c>
      <c r="K130" s="241"/>
      <c r="L130" s="41"/>
      <c r="M130" s="242" t="s">
        <v>1</v>
      </c>
      <c r="N130" s="243" t="s">
        <v>40</v>
      </c>
      <c r="O130" s="94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6" t="s">
        <v>183</v>
      </c>
      <c r="AT130" s="246" t="s">
        <v>179</v>
      </c>
      <c r="AU130" s="246" t="s">
        <v>81</v>
      </c>
      <c r="AY130" s="14" t="s">
        <v>177</v>
      </c>
      <c r="BE130" s="247">
        <f>IF(N130="základná",J130,0)</f>
        <v>0</v>
      </c>
      <c r="BF130" s="247">
        <f>IF(N130="znížená",J130,0)</f>
        <v>0</v>
      </c>
      <c r="BG130" s="247">
        <f>IF(N130="zákl. prenesená",J130,0)</f>
        <v>0</v>
      </c>
      <c r="BH130" s="247">
        <f>IF(N130="zníž. prenesená",J130,0)</f>
        <v>0</v>
      </c>
      <c r="BI130" s="247">
        <f>IF(N130="nulová",J130,0)</f>
        <v>0</v>
      </c>
      <c r="BJ130" s="14" t="s">
        <v>87</v>
      </c>
      <c r="BK130" s="247">
        <f>ROUND(I130*H130,2)</f>
        <v>0</v>
      </c>
      <c r="BL130" s="14" t="s">
        <v>183</v>
      </c>
      <c r="BM130" s="246" t="s">
        <v>3380</v>
      </c>
    </row>
    <row r="131" s="2" customFormat="1" ht="21.75" customHeight="1">
      <c r="A131" s="35"/>
      <c r="B131" s="36"/>
      <c r="C131" s="234" t="s">
        <v>204</v>
      </c>
      <c r="D131" s="234" t="s">
        <v>179</v>
      </c>
      <c r="E131" s="235" t="s">
        <v>3381</v>
      </c>
      <c r="F131" s="236" t="s">
        <v>3382</v>
      </c>
      <c r="G131" s="237" t="s">
        <v>187</v>
      </c>
      <c r="H131" s="238">
        <v>23.199999999999999</v>
      </c>
      <c r="I131" s="239"/>
      <c r="J131" s="240">
        <f>ROUND(I131*H131,2)</f>
        <v>0</v>
      </c>
      <c r="K131" s="241"/>
      <c r="L131" s="41"/>
      <c r="M131" s="242" t="s">
        <v>1</v>
      </c>
      <c r="N131" s="243" t="s">
        <v>40</v>
      </c>
      <c r="O131" s="94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6" t="s">
        <v>183</v>
      </c>
      <c r="AT131" s="246" t="s">
        <v>179</v>
      </c>
      <c r="AU131" s="246" t="s">
        <v>81</v>
      </c>
      <c r="AY131" s="14" t="s">
        <v>177</v>
      </c>
      <c r="BE131" s="247">
        <f>IF(N131="základná",J131,0)</f>
        <v>0</v>
      </c>
      <c r="BF131" s="247">
        <f>IF(N131="znížená",J131,0)</f>
        <v>0</v>
      </c>
      <c r="BG131" s="247">
        <f>IF(N131="zákl. prenesená",J131,0)</f>
        <v>0</v>
      </c>
      <c r="BH131" s="247">
        <f>IF(N131="zníž. prenesená",J131,0)</f>
        <v>0</v>
      </c>
      <c r="BI131" s="247">
        <f>IF(N131="nulová",J131,0)</f>
        <v>0</v>
      </c>
      <c r="BJ131" s="14" t="s">
        <v>87</v>
      </c>
      <c r="BK131" s="247">
        <f>ROUND(I131*H131,2)</f>
        <v>0</v>
      </c>
      <c r="BL131" s="14" t="s">
        <v>183</v>
      </c>
      <c r="BM131" s="246" t="s">
        <v>3383</v>
      </c>
    </row>
    <row r="132" s="2" customFormat="1" ht="16.5" customHeight="1">
      <c r="A132" s="35"/>
      <c r="B132" s="36"/>
      <c r="C132" s="234" t="s">
        <v>208</v>
      </c>
      <c r="D132" s="234" t="s">
        <v>179</v>
      </c>
      <c r="E132" s="235" t="s">
        <v>1935</v>
      </c>
      <c r="F132" s="236" t="s">
        <v>1936</v>
      </c>
      <c r="G132" s="237" t="s">
        <v>187</v>
      </c>
      <c r="H132" s="238">
        <v>8</v>
      </c>
      <c r="I132" s="239"/>
      <c r="J132" s="240">
        <f>ROUND(I132*H132,2)</f>
        <v>0</v>
      </c>
      <c r="K132" s="241"/>
      <c r="L132" s="41"/>
      <c r="M132" s="242" t="s">
        <v>1</v>
      </c>
      <c r="N132" s="243" t="s">
        <v>40</v>
      </c>
      <c r="O132" s="94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6" t="s">
        <v>183</v>
      </c>
      <c r="AT132" s="246" t="s">
        <v>179</v>
      </c>
      <c r="AU132" s="246" t="s">
        <v>81</v>
      </c>
      <c r="AY132" s="14" t="s">
        <v>177</v>
      </c>
      <c r="BE132" s="247">
        <f>IF(N132="základná",J132,0)</f>
        <v>0</v>
      </c>
      <c r="BF132" s="247">
        <f>IF(N132="znížená",J132,0)</f>
        <v>0</v>
      </c>
      <c r="BG132" s="247">
        <f>IF(N132="zákl. prenesená",J132,0)</f>
        <v>0</v>
      </c>
      <c r="BH132" s="247">
        <f>IF(N132="zníž. prenesená",J132,0)</f>
        <v>0</v>
      </c>
      <c r="BI132" s="247">
        <f>IF(N132="nulová",J132,0)</f>
        <v>0</v>
      </c>
      <c r="BJ132" s="14" t="s">
        <v>87</v>
      </c>
      <c r="BK132" s="247">
        <f>ROUND(I132*H132,2)</f>
        <v>0</v>
      </c>
      <c r="BL132" s="14" t="s">
        <v>183</v>
      </c>
      <c r="BM132" s="246" t="s">
        <v>3384</v>
      </c>
    </row>
    <row r="133" s="2" customFormat="1" ht="16.5" customHeight="1">
      <c r="A133" s="35"/>
      <c r="B133" s="36"/>
      <c r="C133" s="234" t="s">
        <v>212</v>
      </c>
      <c r="D133" s="234" t="s">
        <v>179</v>
      </c>
      <c r="E133" s="235" t="s">
        <v>1937</v>
      </c>
      <c r="F133" s="236" t="s">
        <v>1938</v>
      </c>
      <c r="G133" s="237" t="s">
        <v>187</v>
      </c>
      <c r="H133" s="238">
        <v>3.6499999999999999</v>
      </c>
      <c r="I133" s="239"/>
      <c r="J133" s="240">
        <f>ROUND(I133*H133,2)</f>
        <v>0</v>
      </c>
      <c r="K133" s="241"/>
      <c r="L133" s="41"/>
      <c r="M133" s="242" t="s">
        <v>1</v>
      </c>
      <c r="N133" s="243" t="s">
        <v>40</v>
      </c>
      <c r="O133" s="94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6" t="s">
        <v>183</v>
      </c>
      <c r="AT133" s="246" t="s">
        <v>179</v>
      </c>
      <c r="AU133" s="246" t="s">
        <v>81</v>
      </c>
      <c r="AY133" s="14" t="s">
        <v>177</v>
      </c>
      <c r="BE133" s="247">
        <f>IF(N133="základná",J133,0)</f>
        <v>0</v>
      </c>
      <c r="BF133" s="247">
        <f>IF(N133="znížená",J133,0)</f>
        <v>0</v>
      </c>
      <c r="BG133" s="247">
        <f>IF(N133="zákl. prenesená",J133,0)</f>
        <v>0</v>
      </c>
      <c r="BH133" s="247">
        <f>IF(N133="zníž. prenesená",J133,0)</f>
        <v>0</v>
      </c>
      <c r="BI133" s="247">
        <f>IF(N133="nulová",J133,0)</f>
        <v>0</v>
      </c>
      <c r="BJ133" s="14" t="s">
        <v>87</v>
      </c>
      <c r="BK133" s="247">
        <f>ROUND(I133*H133,2)</f>
        <v>0</v>
      </c>
      <c r="BL133" s="14" t="s">
        <v>183</v>
      </c>
      <c r="BM133" s="246" t="s">
        <v>3385</v>
      </c>
    </row>
    <row r="134" s="2" customFormat="1" ht="16.5" customHeight="1">
      <c r="A134" s="35"/>
      <c r="B134" s="36"/>
      <c r="C134" s="248" t="s">
        <v>216</v>
      </c>
      <c r="D134" s="248" t="s">
        <v>270</v>
      </c>
      <c r="E134" s="249" t="s">
        <v>3386</v>
      </c>
      <c r="F134" s="250" t="s">
        <v>3387</v>
      </c>
      <c r="G134" s="251" t="s">
        <v>263</v>
      </c>
      <c r="H134" s="252">
        <v>26.879999999999999</v>
      </c>
      <c r="I134" s="253"/>
      <c r="J134" s="254">
        <f>ROUND(I134*H134,2)</f>
        <v>0</v>
      </c>
      <c r="K134" s="255"/>
      <c r="L134" s="256"/>
      <c r="M134" s="257" t="s">
        <v>1</v>
      </c>
      <c r="N134" s="258" t="s">
        <v>40</v>
      </c>
      <c r="O134" s="94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6" t="s">
        <v>208</v>
      </c>
      <c r="AT134" s="246" t="s">
        <v>270</v>
      </c>
      <c r="AU134" s="246" t="s">
        <v>81</v>
      </c>
      <c r="AY134" s="14" t="s">
        <v>177</v>
      </c>
      <c r="BE134" s="247">
        <f>IF(N134="základná",J134,0)</f>
        <v>0</v>
      </c>
      <c r="BF134" s="247">
        <f>IF(N134="znížená",J134,0)</f>
        <v>0</v>
      </c>
      <c r="BG134" s="247">
        <f>IF(N134="zákl. prenesená",J134,0)</f>
        <v>0</v>
      </c>
      <c r="BH134" s="247">
        <f>IF(N134="zníž. prenesená",J134,0)</f>
        <v>0</v>
      </c>
      <c r="BI134" s="247">
        <f>IF(N134="nulová",J134,0)</f>
        <v>0</v>
      </c>
      <c r="BJ134" s="14" t="s">
        <v>87</v>
      </c>
      <c r="BK134" s="247">
        <f>ROUND(I134*H134,2)</f>
        <v>0</v>
      </c>
      <c r="BL134" s="14" t="s">
        <v>183</v>
      </c>
      <c r="BM134" s="246" t="s">
        <v>3388</v>
      </c>
    </row>
    <row r="135" s="2" customFormat="1" ht="16.5" customHeight="1">
      <c r="A135" s="35"/>
      <c r="B135" s="36"/>
      <c r="C135" s="234" t="s">
        <v>220</v>
      </c>
      <c r="D135" s="234" t="s">
        <v>179</v>
      </c>
      <c r="E135" s="235" t="s">
        <v>3389</v>
      </c>
      <c r="F135" s="236" t="s">
        <v>3390</v>
      </c>
      <c r="G135" s="237" t="s">
        <v>187</v>
      </c>
      <c r="H135" s="238">
        <v>4.7999999999999998</v>
      </c>
      <c r="I135" s="239"/>
      <c r="J135" s="240">
        <f>ROUND(I135*H135,2)</f>
        <v>0</v>
      </c>
      <c r="K135" s="241"/>
      <c r="L135" s="41"/>
      <c r="M135" s="242" t="s">
        <v>1</v>
      </c>
      <c r="N135" s="243" t="s">
        <v>40</v>
      </c>
      <c r="O135" s="94"/>
      <c r="P135" s="244">
        <f>O135*H135</f>
        <v>0</v>
      </c>
      <c r="Q135" s="244">
        <v>0</v>
      </c>
      <c r="R135" s="244">
        <f>Q135*H135</f>
        <v>0</v>
      </c>
      <c r="S135" s="244">
        <v>0</v>
      </c>
      <c r="T135" s="24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6" t="s">
        <v>183</v>
      </c>
      <c r="AT135" s="246" t="s">
        <v>179</v>
      </c>
      <c r="AU135" s="246" t="s">
        <v>81</v>
      </c>
      <c r="AY135" s="14" t="s">
        <v>177</v>
      </c>
      <c r="BE135" s="247">
        <f>IF(N135="základná",J135,0)</f>
        <v>0</v>
      </c>
      <c r="BF135" s="247">
        <f>IF(N135="znížená",J135,0)</f>
        <v>0</v>
      </c>
      <c r="BG135" s="247">
        <f>IF(N135="zákl. prenesená",J135,0)</f>
        <v>0</v>
      </c>
      <c r="BH135" s="247">
        <f>IF(N135="zníž. prenesená",J135,0)</f>
        <v>0</v>
      </c>
      <c r="BI135" s="247">
        <f>IF(N135="nulová",J135,0)</f>
        <v>0</v>
      </c>
      <c r="BJ135" s="14" t="s">
        <v>87</v>
      </c>
      <c r="BK135" s="247">
        <f>ROUND(I135*H135,2)</f>
        <v>0</v>
      </c>
      <c r="BL135" s="14" t="s">
        <v>183</v>
      </c>
      <c r="BM135" s="246" t="s">
        <v>3391</v>
      </c>
    </row>
    <row r="136" s="12" customFormat="1" ht="25.92" customHeight="1">
      <c r="A136" s="12"/>
      <c r="B136" s="218"/>
      <c r="C136" s="219"/>
      <c r="D136" s="220" t="s">
        <v>73</v>
      </c>
      <c r="E136" s="221" t="s">
        <v>1286</v>
      </c>
      <c r="F136" s="221" t="s">
        <v>2258</v>
      </c>
      <c r="G136" s="219"/>
      <c r="H136" s="219"/>
      <c r="I136" s="222"/>
      <c r="J136" s="223">
        <f>BK136</f>
        <v>0</v>
      </c>
      <c r="K136" s="219"/>
      <c r="L136" s="224"/>
      <c r="M136" s="225"/>
      <c r="N136" s="226"/>
      <c r="O136" s="226"/>
      <c r="P136" s="227">
        <f>SUM(P137:P152)</f>
        <v>0</v>
      </c>
      <c r="Q136" s="226"/>
      <c r="R136" s="227">
        <f>SUM(R137:R152)</f>
        <v>0</v>
      </c>
      <c r="S136" s="226"/>
      <c r="T136" s="228">
        <f>SUM(T137:T152)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9" t="s">
        <v>81</v>
      </c>
      <c r="AT136" s="230" t="s">
        <v>73</v>
      </c>
      <c r="AU136" s="230" t="s">
        <v>74</v>
      </c>
      <c r="AY136" s="229" t="s">
        <v>177</v>
      </c>
      <c r="BK136" s="231">
        <f>SUM(BK137:BK152)</f>
        <v>0</v>
      </c>
    </row>
    <row r="137" s="2" customFormat="1" ht="24.15" customHeight="1">
      <c r="A137" s="35"/>
      <c r="B137" s="36"/>
      <c r="C137" s="234" t="s">
        <v>225</v>
      </c>
      <c r="D137" s="234" t="s">
        <v>179</v>
      </c>
      <c r="E137" s="235" t="s">
        <v>3392</v>
      </c>
      <c r="F137" s="236" t="s">
        <v>3393</v>
      </c>
      <c r="G137" s="237" t="s">
        <v>182</v>
      </c>
      <c r="H137" s="238">
        <v>40</v>
      </c>
      <c r="I137" s="239"/>
      <c r="J137" s="240">
        <f>ROUND(I137*H137,2)</f>
        <v>0</v>
      </c>
      <c r="K137" s="241"/>
      <c r="L137" s="41"/>
      <c r="M137" s="242" t="s">
        <v>1</v>
      </c>
      <c r="N137" s="243" t="s">
        <v>40</v>
      </c>
      <c r="O137" s="94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6" t="s">
        <v>183</v>
      </c>
      <c r="AT137" s="246" t="s">
        <v>179</v>
      </c>
      <c r="AU137" s="246" t="s">
        <v>81</v>
      </c>
      <c r="AY137" s="14" t="s">
        <v>177</v>
      </c>
      <c r="BE137" s="247">
        <f>IF(N137="základná",J137,0)</f>
        <v>0</v>
      </c>
      <c r="BF137" s="247">
        <f>IF(N137="znížená",J137,0)</f>
        <v>0</v>
      </c>
      <c r="BG137" s="247">
        <f>IF(N137="zákl. prenesená",J137,0)</f>
        <v>0</v>
      </c>
      <c r="BH137" s="247">
        <f>IF(N137="zníž. prenesená",J137,0)</f>
        <v>0</v>
      </c>
      <c r="BI137" s="247">
        <f>IF(N137="nulová",J137,0)</f>
        <v>0</v>
      </c>
      <c r="BJ137" s="14" t="s">
        <v>87</v>
      </c>
      <c r="BK137" s="247">
        <f>ROUND(I137*H137,2)</f>
        <v>0</v>
      </c>
      <c r="BL137" s="14" t="s">
        <v>183</v>
      </c>
      <c r="BM137" s="246" t="s">
        <v>3394</v>
      </c>
    </row>
    <row r="138" s="2" customFormat="1" ht="24.15" customHeight="1">
      <c r="A138" s="35"/>
      <c r="B138" s="36"/>
      <c r="C138" s="234" t="s">
        <v>229</v>
      </c>
      <c r="D138" s="234" t="s">
        <v>179</v>
      </c>
      <c r="E138" s="235" t="s">
        <v>3395</v>
      </c>
      <c r="F138" s="236" t="s">
        <v>3396</v>
      </c>
      <c r="G138" s="237" t="s">
        <v>1953</v>
      </c>
      <c r="H138" s="238">
        <v>2</v>
      </c>
      <c r="I138" s="239"/>
      <c r="J138" s="240">
        <f>ROUND(I138*H138,2)</f>
        <v>0</v>
      </c>
      <c r="K138" s="241"/>
      <c r="L138" s="41"/>
      <c r="M138" s="242" t="s">
        <v>1</v>
      </c>
      <c r="N138" s="243" t="s">
        <v>40</v>
      </c>
      <c r="O138" s="94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6" t="s">
        <v>183</v>
      </c>
      <c r="AT138" s="246" t="s">
        <v>179</v>
      </c>
      <c r="AU138" s="246" t="s">
        <v>81</v>
      </c>
      <c r="AY138" s="14" t="s">
        <v>177</v>
      </c>
      <c r="BE138" s="247">
        <f>IF(N138="základná",J138,0)</f>
        <v>0</v>
      </c>
      <c r="BF138" s="247">
        <f>IF(N138="znížená",J138,0)</f>
        <v>0</v>
      </c>
      <c r="BG138" s="247">
        <f>IF(N138="zákl. prenesená",J138,0)</f>
        <v>0</v>
      </c>
      <c r="BH138" s="247">
        <f>IF(N138="zníž. prenesená",J138,0)</f>
        <v>0</v>
      </c>
      <c r="BI138" s="247">
        <f>IF(N138="nulová",J138,0)</f>
        <v>0</v>
      </c>
      <c r="BJ138" s="14" t="s">
        <v>87</v>
      </c>
      <c r="BK138" s="247">
        <f>ROUND(I138*H138,2)</f>
        <v>0</v>
      </c>
      <c r="BL138" s="14" t="s">
        <v>183</v>
      </c>
      <c r="BM138" s="246" t="s">
        <v>3397</v>
      </c>
    </row>
    <row r="139" s="2" customFormat="1" ht="16.5" customHeight="1">
      <c r="A139" s="35"/>
      <c r="B139" s="36"/>
      <c r="C139" s="248" t="s">
        <v>233</v>
      </c>
      <c r="D139" s="248" t="s">
        <v>270</v>
      </c>
      <c r="E139" s="249" t="s">
        <v>3398</v>
      </c>
      <c r="F139" s="250" t="s">
        <v>3399</v>
      </c>
      <c r="G139" s="251" t="s">
        <v>1953</v>
      </c>
      <c r="H139" s="252">
        <v>2</v>
      </c>
      <c r="I139" s="253"/>
      <c r="J139" s="254">
        <f>ROUND(I139*H139,2)</f>
        <v>0</v>
      </c>
      <c r="K139" s="255"/>
      <c r="L139" s="256"/>
      <c r="M139" s="257" t="s">
        <v>1</v>
      </c>
      <c r="N139" s="258" t="s">
        <v>40</v>
      </c>
      <c r="O139" s="94"/>
      <c r="P139" s="244">
        <f>O139*H139</f>
        <v>0</v>
      </c>
      <c r="Q139" s="244">
        <v>0</v>
      </c>
      <c r="R139" s="244">
        <f>Q139*H139</f>
        <v>0</v>
      </c>
      <c r="S139" s="244">
        <v>0</v>
      </c>
      <c r="T139" s="24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6" t="s">
        <v>208</v>
      </c>
      <c r="AT139" s="246" t="s">
        <v>270</v>
      </c>
      <c r="AU139" s="246" t="s">
        <v>81</v>
      </c>
      <c r="AY139" s="14" t="s">
        <v>177</v>
      </c>
      <c r="BE139" s="247">
        <f>IF(N139="základná",J139,0)</f>
        <v>0</v>
      </c>
      <c r="BF139" s="247">
        <f>IF(N139="znížená",J139,0)</f>
        <v>0</v>
      </c>
      <c r="BG139" s="247">
        <f>IF(N139="zákl. prenesená",J139,0)</f>
        <v>0</v>
      </c>
      <c r="BH139" s="247">
        <f>IF(N139="zníž. prenesená",J139,0)</f>
        <v>0</v>
      </c>
      <c r="BI139" s="247">
        <f>IF(N139="nulová",J139,0)</f>
        <v>0</v>
      </c>
      <c r="BJ139" s="14" t="s">
        <v>87</v>
      </c>
      <c r="BK139" s="247">
        <f>ROUND(I139*H139,2)</f>
        <v>0</v>
      </c>
      <c r="BL139" s="14" t="s">
        <v>183</v>
      </c>
      <c r="BM139" s="246" t="s">
        <v>3400</v>
      </c>
    </row>
    <row r="140" s="2" customFormat="1" ht="24.15" customHeight="1">
      <c r="A140" s="35"/>
      <c r="B140" s="36"/>
      <c r="C140" s="234" t="s">
        <v>237</v>
      </c>
      <c r="D140" s="234" t="s">
        <v>179</v>
      </c>
      <c r="E140" s="235" t="s">
        <v>3401</v>
      </c>
      <c r="F140" s="236" t="s">
        <v>3402</v>
      </c>
      <c r="G140" s="237" t="s">
        <v>1953</v>
      </c>
      <c r="H140" s="238">
        <v>1</v>
      </c>
      <c r="I140" s="239"/>
      <c r="J140" s="240">
        <f>ROUND(I140*H140,2)</f>
        <v>0</v>
      </c>
      <c r="K140" s="241"/>
      <c r="L140" s="41"/>
      <c r="M140" s="242" t="s">
        <v>1</v>
      </c>
      <c r="N140" s="243" t="s">
        <v>40</v>
      </c>
      <c r="O140" s="94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6" t="s">
        <v>183</v>
      </c>
      <c r="AT140" s="246" t="s">
        <v>179</v>
      </c>
      <c r="AU140" s="246" t="s">
        <v>81</v>
      </c>
      <c r="AY140" s="14" t="s">
        <v>177</v>
      </c>
      <c r="BE140" s="247">
        <f>IF(N140="základná",J140,0)</f>
        <v>0</v>
      </c>
      <c r="BF140" s="247">
        <f>IF(N140="znížená",J140,0)</f>
        <v>0</v>
      </c>
      <c r="BG140" s="247">
        <f>IF(N140="zákl. prenesená",J140,0)</f>
        <v>0</v>
      </c>
      <c r="BH140" s="247">
        <f>IF(N140="zníž. prenesená",J140,0)</f>
        <v>0</v>
      </c>
      <c r="BI140" s="247">
        <f>IF(N140="nulová",J140,0)</f>
        <v>0</v>
      </c>
      <c r="BJ140" s="14" t="s">
        <v>87</v>
      </c>
      <c r="BK140" s="247">
        <f>ROUND(I140*H140,2)</f>
        <v>0</v>
      </c>
      <c r="BL140" s="14" t="s">
        <v>183</v>
      </c>
      <c r="BM140" s="246" t="s">
        <v>3403</v>
      </c>
    </row>
    <row r="141" s="2" customFormat="1" ht="16.5" customHeight="1">
      <c r="A141" s="35"/>
      <c r="B141" s="36"/>
      <c r="C141" s="248" t="s">
        <v>241</v>
      </c>
      <c r="D141" s="248" t="s">
        <v>270</v>
      </c>
      <c r="E141" s="249" t="s">
        <v>3404</v>
      </c>
      <c r="F141" s="250" t="s">
        <v>3405</v>
      </c>
      <c r="G141" s="251" t="s">
        <v>1953</v>
      </c>
      <c r="H141" s="252">
        <v>1</v>
      </c>
      <c r="I141" s="253"/>
      <c r="J141" s="254">
        <f>ROUND(I141*H141,2)</f>
        <v>0</v>
      </c>
      <c r="K141" s="255"/>
      <c r="L141" s="256"/>
      <c r="M141" s="257" t="s">
        <v>1</v>
      </c>
      <c r="N141" s="258" t="s">
        <v>40</v>
      </c>
      <c r="O141" s="94"/>
      <c r="P141" s="244">
        <f>O141*H141</f>
        <v>0</v>
      </c>
      <c r="Q141" s="244">
        <v>0</v>
      </c>
      <c r="R141" s="244">
        <f>Q141*H141</f>
        <v>0</v>
      </c>
      <c r="S141" s="244">
        <v>0</v>
      </c>
      <c r="T141" s="24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6" t="s">
        <v>208</v>
      </c>
      <c r="AT141" s="246" t="s">
        <v>270</v>
      </c>
      <c r="AU141" s="246" t="s">
        <v>81</v>
      </c>
      <c r="AY141" s="14" t="s">
        <v>177</v>
      </c>
      <c r="BE141" s="247">
        <f>IF(N141="základná",J141,0)</f>
        <v>0</v>
      </c>
      <c r="BF141" s="247">
        <f>IF(N141="znížená",J141,0)</f>
        <v>0</v>
      </c>
      <c r="BG141" s="247">
        <f>IF(N141="zákl. prenesená",J141,0)</f>
        <v>0</v>
      </c>
      <c r="BH141" s="247">
        <f>IF(N141="zníž. prenesená",J141,0)</f>
        <v>0</v>
      </c>
      <c r="BI141" s="247">
        <f>IF(N141="nulová",J141,0)</f>
        <v>0</v>
      </c>
      <c r="BJ141" s="14" t="s">
        <v>87</v>
      </c>
      <c r="BK141" s="247">
        <f>ROUND(I141*H141,2)</f>
        <v>0</v>
      </c>
      <c r="BL141" s="14" t="s">
        <v>183</v>
      </c>
      <c r="BM141" s="246" t="s">
        <v>3406</v>
      </c>
    </row>
    <row r="142" s="2" customFormat="1" ht="24.15" customHeight="1">
      <c r="A142" s="35"/>
      <c r="B142" s="36"/>
      <c r="C142" s="234" t="s">
        <v>245</v>
      </c>
      <c r="D142" s="234" t="s">
        <v>179</v>
      </c>
      <c r="E142" s="235" t="s">
        <v>3407</v>
      </c>
      <c r="F142" s="236" t="s">
        <v>3408</v>
      </c>
      <c r="G142" s="237" t="s">
        <v>1953</v>
      </c>
      <c r="H142" s="238">
        <v>1</v>
      </c>
      <c r="I142" s="239"/>
      <c r="J142" s="240">
        <f>ROUND(I142*H142,2)</f>
        <v>0</v>
      </c>
      <c r="K142" s="241"/>
      <c r="L142" s="41"/>
      <c r="M142" s="242" t="s">
        <v>1</v>
      </c>
      <c r="N142" s="243" t="s">
        <v>40</v>
      </c>
      <c r="O142" s="94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6" t="s">
        <v>183</v>
      </c>
      <c r="AT142" s="246" t="s">
        <v>179</v>
      </c>
      <c r="AU142" s="246" t="s">
        <v>81</v>
      </c>
      <c r="AY142" s="14" t="s">
        <v>177</v>
      </c>
      <c r="BE142" s="247">
        <f>IF(N142="základná",J142,0)</f>
        <v>0</v>
      </c>
      <c r="BF142" s="247">
        <f>IF(N142="znížená",J142,0)</f>
        <v>0</v>
      </c>
      <c r="BG142" s="247">
        <f>IF(N142="zákl. prenesená",J142,0)</f>
        <v>0</v>
      </c>
      <c r="BH142" s="247">
        <f>IF(N142="zníž. prenesená",J142,0)</f>
        <v>0</v>
      </c>
      <c r="BI142" s="247">
        <f>IF(N142="nulová",J142,0)</f>
        <v>0</v>
      </c>
      <c r="BJ142" s="14" t="s">
        <v>87</v>
      </c>
      <c r="BK142" s="247">
        <f>ROUND(I142*H142,2)</f>
        <v>0</v>
      </c>
      <c r="BL142" s="14" t="s">
        <v>183</v>
      </c>
      <c r="BM142" s="246" t="s">
        <v>3409</v>
      </c>
    </row>
    <row r="143" s="2" customFormat="1" ht="16.5" customHeight="1">
      <c r="A143" s="35"/>
      <c r="B143" s="36"/>
      <c r="C143" s="248" t="s">
        <v>249</v>
      </c>
      <c r="D143" s="248" t="s">
        <v>270</v>
      </c>
      <c r="E143" s="249" t="s">
        <v>3410</v>
      </c>
      <c r="F143" s="250" t="s">
        <v>3411</v>
      </c>
      <c r="G143" s="251" t="s">
        <v>1953</v>
      </c>
      <c r="H143" s="252">
        <v>7</v>
      </c>
      <c r="I143" s="253"/>
      <c r="J143" s="254">
        <f>ROUND(I143*H143,2)</f>
        <v>0</v>
      </c>
      <c r="K143" s="255"/>
      <c r="L143" s="256"/>
      <c r="M143" s="257" t="s">
        <v>1</v>
      </c>
      <c r="N143" s="258" t="s">
        <v>40</v>
      </c>
      <c r="O143" s="94"/>
      <c r="P143" s="244">
        <f>O143*H143</f>
        <v>0</v>
      </c>
      <c r="Q143" s="244">
        <v>0</v>
      </c>
      <c r="R143" s="244">
        <f>Q143*H143</f>
        <v>0</v>
      </c>
      <c r="S143" s="244">
        <v>0</v>
      </c>
      <c r="T143" s="24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6" t="s">
        <v>208</v>
      </c>
      <c r="AT143" s="246" t="s">
        <v>270</v>
      </c>
      <c r="AU143" s="246" t="s">
        <v>81</v>
      </c>
      <c r="AY143" s="14" t="s">
        <v>177</v>
      </c>
      <c r="BE143" s="247">
        <f>IF(N143="základná",J143,0)</f>
        <v>0</v>
      </c>
      <c r="BF143" s="247">
        <f>IF(N143="znížená",J143,0)</f>
        <v>0</v>
      </c>
      <c r="BG143" s="247">
        <f>IF(N143="zákl. prenesená",J143,0)</f>
        <v>0</v>
      </c>
      <c r="BH143" s="247">
        <f>IF(N143="zníž. prenesená",J143,0)</f>
        <v>0</v>
      </c>
      <c r="BI143" s="247">
        <f>IF(N143="nulová",J143,0)</f>
        <v>0</v>
      </c>
      <c r="BJ143" s="14" t="s">
        <v>87</v>
      </c>
      <c r="BK143" s="247">
        <f>ROUND(I143*H143,2)</f>
        <v>0</v>
      </c>
      <c r="BL143" s="14" t="s">
        <v>183</v>
      </c>
      <c r="BM143" s="246" t="s">
        <v>3412</v>
      </c>
    </row>
    <row r="144" s="2" customFormat="1" ht="16.5" customHeight="1">
      <c r="A144" s="35"/>
      <c r="B144" s="36"/>
      <c r="C144" s="248" t="s">
        <v>253</v>
      </c>
      <c r="D144" s="248" t="s">
        <v>270</v>
      </c>
      <c r="E144" s="249" t="s">
        <v>3413</v>
      </c>
      <c r="F144" s="250" t="s">
        <v>3414</v>
      </c>
      <c r="G144" s="251" t="s">
        <v>1953</v>
      </c>
      <c r="H144" s="252">
        <v>1</v>
      </c>
      <c r="I144" s="253"/>
      <c r="J144" s="254">
        <f>ROUND(I144*H144,2)</f>
        <v>0</v>
      </c>
      <c r="K144" s="255"/>
      <c r="L144" s="256"/>
      <c r="M144" s="257" t="s">
        <v>1</v>
      </c>
      <c r="N144" s="258" t="s">
        <v>40</v>
      </c>
      <c r="O144" s="94"/>
      <c r="P144" s="244">
        <f>O144*H144</f>
        <v>0</v>
      </c>
      <c r="Q144" s="244">
        <v>0</v>
      </c>
      <c r="R144" s="244">
        <f>Q144*H144</f>
        <v>0</v>
      </c>
      <c r="S144" s="244">
        <v>0</v>
      </c>
      <c r="T144" s="24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6" t="s">
        <v>208</v>
      </c>
      <c r="AT144" s="246" t="s">
        <v>270</v>
      </c>
      <c r="AU144" s="246" t="s">
        <v>81</v>
      </c>
      <c r="AY144" s="14" t="s">
        <v>177</v>
      </c>
      <c r="BE144" s="247">
        <f>IF(N144="základná",J144,0)</f>
        <v>0</v>
      </c>
      <c r="BF144" s="247">
        <f>IF(N144="znížená",J144,0)</f>
        <v>0</v>
      </c>
      <c r="BG144" s="247">
        <f>IF(N144="zákl. prenesená",J144,0)</f>
        <v>0</v>
      </c>
      <c r="BH144" s="247">
        <f>IF(N144="zníž. prenesená",J144,0)</f>
        <v>0</v>
      </c>
      <c r="BI144" s="247">
        <f>IF(N144="nulová",J144,0)</f>
        <v>0</v>
      </c>
      <c r="BJ144" s="14" t="s">
        <v>87</v>
      </c>
      <c r="BK144" s="247">
        <f>ROUND(I144*H144,2)</f>
        <v>0</v>
      </c>
      <c r="BL144" s="14" t="s">
        <v>183</v>
      </c>
      <c r="BM144" s="246" t="s">
        <v>3415</v>
      </c>
    </row>
    <row r="145" s="2" customFormat="1" ht="21.75" customHeight="1">
      <c r="A145" s="35"/>
      <c r="B145" s="36"/>
      <c r="C145" s="248" t="s">
        <v>7</v>
      </c>
      <c r="D145" s="248" t="s">
        <v>270</v>
      </c>
      <c r="E145" s="249" t="s">
        <v>3416</v>
      </c>
      <c r="F145" s="250" t="s">
        <v>3417</v>
      </c>
      <c r="G145" s="251" t="s">
        <v>1953</v>
      </c>
      <c r="H145" s="252">
        <v>2</v>
      </c>
      <c r="I145" s="253"/>
      <c r="J145" s="254">
        <f>ROUND(I145*H145,2)</f>
        <v>0</v>
      </c>
      <c r="K145" s="255"/>
      <c r="L145" s="256"/>
      <c r="M145" s="257" t="s">
        <v>1</v>
      </c>
      <c r="N145" s="258" t="s">
        <v>40</v>
      </c>
      <c r="O145" s="94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6" t="s">
        <v>208</v>
      </c>
      <c r="AT145" s="246" t="s">
        <v>270</v>
      </c>
      <c r="AU145" s="246" t="s">
        <v>81</v>
      </c>
      <c r="AY145" s="14" t="s">
        <v>177</v>
      </c>
      <c r="BE145" s="247">
        <f>IF(N145="základná",J145,0)</f>
        <v>0</v>
      </c>
      <c r="BF145" s="247">
        <f>IF(N145="znížená",J145,0)</f>
        <v>0</v>
      </c>
      <c r="BG145" s="247">
        <f>IF(N145="zákl. prenesená",J145,0)</f>
        <v>0</v>
      </c>
      <c r="BH145" s="247">
        <f>IF(N145="zníž. prenesená",J145,0)</f>
        <v>0</v>
      </c>
      <c r="BI145" s="247">
        <f>IF(N145="nulová",J145,0)</f>
        <v>0</v>
      </c>
      <c r="BJ145" s="14" t="s">
        <v>87</v>
      </c>
      <c r="BK145" s="247">
        <f>ROUND(I145*H145,2)</f>
        <v>0</v>
      </c>
      <c r="BL145" s="14" t="s">
        <v>183</v>
      </c>
      <c r="BM145" s="246" t="s">
        <v>3418</v>
      </c>
    </row>
    <row r="146" s="2" customFormat="1" ht="24.15" customHeight="1">
      <c r="A146" s="35"/>
      <c r="B146" s="36"/>
      <c r="C146" s="234" t="s">
        <v>260</v>
      </c>
      <c r="D146" s="234" t="s">
        <v>179</v>
      </c>
      <c r="E146" s="235" t="s">
        <v>3419</v>
      </c>
      <c r="F146" s="236" t="s">
        <v>3420</v>
      </c>
      <c r="G146" s="237" t="s">
        <v>1953</v>
      </c>
      <c r="H146" s="238">
        <v>2</v>
      </c>
      <c r="I146" s="239"/>
      <c r="J146" s="240">
        <f>ROUND(I146*H146,2)</f>
        <v>0</v>
      </c>
      <c r="K146" s="241"/>
      <c r="L146" s="41"/>
      <c r="M146" s="242" t="s">
        <v>1</v>
      </c>
      <c r="N146" s="243" t="s">
        <v>40</v>
      </c>
      <c r="O146" s="94"/>
      <c r="P146" s="244">
        <f>O146*H146</f>
        <v>0</v>
      </c>
      <c r="Q146" s="244">
        <v>0</v>
      </c>
      <c r="R146" s="244">
        <f>Q146*H146</f>
        <v>0</v>
      </c>
      <c r="S146" s="244">
        <v>0</v>
      </c>
      <c r="T146" s="24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6" t="s">
        <v>183</v>
      </c>
      <c r="AT146" s="246" t="s">
        <v>179</v>
      </c>
      <c r="AU146" s="246" t="s">
        <v>81</v>
      </c>
      <c r="AY146" s="14" t="s">
        <v>177</v>
      </c>
      <c r="BE146" s="247">
        <f>IF(N146="základná",J146,0)</f>
        <v>0</v>
      </c>
      <c r="BF146" s="247">
        <f>IF(N146="znížená",J146,0)</f>
        <v>0</v>
      </c>
      <c r="BG146" s="247">
        <f>IF(N146="zákl. prenesená",J146,0)</f>
        <v>0</v>
      </c>
      <c r="BH146" s="247">
        <f>IF(N146="zníž. prenesená",J146,0)</f>
        <v>0</v>
      </c>
      <c r="BI146" s="247">
        <f>IF(N146="nulová",J146,0)</f>
        <v>0</v>
      </c>
      <c r="BJ146" s="14" t="s">
        <v>87</v>
      </c>
      <c r="BK146" s="247">
        <f>ROUND(I146*H146,2)</f>
        <v>0</v>
      </c>
      <c r="BL146" s="14" t="s">
        <v>183</v>
      </c>
      <c r="BM146" s="246" t="s">
        <v>3421</v>
      </c>
    </row>
    <row r="147" s="2" customFormat="1" ht="16.5" customHeight="1">
      <c r="A147" s="35"/>
      <c r="B147" s="36"/>
      <c r="C147" s="248" t="s">
        <v>265</v>
      </c>
      <c r="D147" s="248" t="s">
        <v>270</v>
      </c>
      <c r="E147" s="249" t="s">
        <v>3422</v>
      </c>
      <c r="F147" s="250" t="s">
        <v>3423</v>
      </c>
      <c r="G147" s="251" t="s">
        <v>1953</v>
      </c>
      <c r="H147" s="252">
        <v>2</v>
      </c>
      <c r="I147" s="253"/>
      <c r="J147" s="254">
        <f>ROUND(I147*H147,2)</f>
        <v>0</v>
      </c>
      <c r="K147" s="255"/>
      <c r="L147" s="256"/>
      <c r="M147" s="257" t="s">
        <v>1</v>
      </c>
      <c r="N147" s="258" t="s">
        <v>40</v>
      </c>
      <c r="O147" s="94"/>
      <c r="P147" s="244">
        <f>O147*H147</f>
        <v>0</v>
      </c>
      <c r="Q147" s="244">
        <v>0</v>
      </c>
      <c r="R147" s="244">
        <f>Q147*H147</f>
        <v>0</v>
      </c>
      <c r="S147" s="244">
        <v>0</v>
      </c>
      <c r="T147" s="24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6" t="s">
        <v>208</v>
      </c>
      <c r="AT147" s="246" t="s">
        <v>270</v>
      </c>
      <c r="AU147" s="246" t="s">
        <v>81</v>
      </c>
      <c r="AY147" s="14" t="s">
        <v>177</v>
      </c>
      <c r="BE147" s="247">
        <f>IF(N147="základná",J147,0)</f>
        <v>0</v>
      </c>
      <c r="BF147" s="247">
        <f>IF(N147="znížená",J147,0)</f>
        <v>0</v>
      </c>
      <c r="BG147" s="247">
        <f>IF(N147="zákl. prenesená",J147,0)</f>
        <v>0</v>
      </c>
      <c r="BH147" s="247">
        <f>IF(N147="zníž. prenesená",J147,0)</f>
        <v>0</v>
      </c>
      <c r="BI147" s="247">
        <f>IF(N147="nulová",J147,0)</f>
        <v>0</v>
      </c>
      <c r="BJ147" s="14" t="s">
        <v>87</v>
      </c>
      <c r="BK147" s="247">
        <f>ROUND(I147*H147,2)</f>
        <v>0</v>
      </c>
      <c r="BL147" s="14" t="s">
        <v>183</v>
      </c>
      <c r="BM147" s="246" t="s">
        <v>3424</v>
      </c>
    </row>
    <row r="148" s="2" customFormat="1" ht="16.5" customHeight="1">
      <c r="A148" s="35"/>
      <c r="B148" s="36"/>
      <c r="C148" s="234" t="s">
        <v>269</v>
      </c>
      <c r="D148" s="234" t="s">
        <v>179</v>
      </c>
      <c r="E148" s="235" t="s">
        <v>2259</v>
      </c>
      <c r="F148" s="236" t="s">
        <v>2260</v>
      </c>
      <c r="G148" s="237" t="s">
        <v>182</v>
      </c>
      <c r="H148" s="238">
        <v>40</v>
      </c>
      <c r="I148" s="239"/>
      <c r="J148" s="240">
        <f>ROUND(I148*H148,2)</f>
        <v>0</v>
      </c>
      <c r="K148" s="241"/>
      <c r="L148" s="41"/>
      <c r="M148" s="242" t="s">
        <v>1</v>
      </c>
      <c r="N148" s="243" t="s">
        <v>40</v>
      </c>
      <c r="O148" s="94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6" t="s">
        <v>183</v>
      </c>
      <c r="AT148" s="246" t="s">
        <v>179</v>
      </c>
      <c r="AU148" s="246" t="s">
        <v>81</v>
      </c>
      <c r="AY148" s="14" t="s">
        <v>177</v>
      </c>
      <c r="BE148" s="247">
        <f>IF(N148="základná",J148,0)</f>
        <v>0</v>
      </c>
      <c r="BF148" s="247">
        <f>IF(N148="znížená",J148,0)</f>
        <v>0</v>
      </c>
      <c r="BG148" s="247">
        <f>IF(N148="zákl. prenesená",J148,0)</f>
        <v>0</v>
      </c>
      <c r="BH148" s="247">
        <f>IF(N148="zníž. prenesená",J148,0)</f>
        <v>0</v>
      </c>
      <c r="BI148" s="247">
        <f>IF(N148="nulová",J148,0)</f>
        <v>0</v>
      </c>
      <c r="BJ148" s="14" t="s">
        <v>87</v>
      </c>
      <c r="BK148" s="247">
        <f>ROUND(I148*H148,2)</f>
        <v>0</v>
      </c>
      <c r="BL148" s="14" t="s">
        <v>183</v>
      </c>
      <c r="BM148" s="246" t="s">
        <v>3425</v>
      </c>
    </row>
    <row r="149" s="2" customFormat="1" ht="16.5" customHeight="1">
      <c r="A149" s="35"/>
      <c r="B149" s="36"/>
      <c r="C149" s="234" t="s">
        <v>274</v>
      </c>
      <c r="D149" s="234" t="s">
        <v>179</v>
      </c>
      <c r="E149" s="235" t="s">
        <v>2261</v>
      </c>
      <c r="F149" s="236" t="s">
        <v>2262</v>
      </c>
      <c r="G149" s="237" t="s">
        <v>182</v>
      </c>
      <c r="H149" s="238">
        <v>40</v>
      </c>
      <c r="I149" s="239"/>
      <c r="J149" s="240">
        <f>ROUND(I149*H149,2)</f>
        <v>0</v>
      </c>
      <c r="K149" s="241"/>
      <c r="L149" s="41"/>
      <c r="M149" s="242" t="s">
        <v>1</v>
      </c>
      <c r="N149" s="243" t="s">
        <v>40</v>
      </c>
      <c r="O149" s="94"/>
      <c r="P149" s="244">
        <f>O149*H149</f>
        <v>0</v>
      </c>
      <c r="Q149" s="244">
        <v>0</v>
      </c>
      <c r="R149" s="244">
        <f>Q149*H149</f>
        <v>0</v>
      </c>
      <c r="S149" s="244">
        <v>0</v>
      </c>
      <c r="T149" s="24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6" t="s">
        <v>183</v>
      </c>
      <c r="AT149" s="246" t="s">
        <v>179</v>
      </c>
      <c r="AU149" s="246" t="s">
        <v>81</v>
      </c>
      <c r="AY149" s="14" t="s">
        <v>177</v>
      </c>
      <c r="BE149" s="247">
        <f>IF(N149="základná",J149,0)</f>
        <v>0</v>
      </c>
      <c r="BF149" s="247">
        <f>IF(N149="znížená",J149,0)</f>
        <v>0</v>
      </c>
      <c r="BG149" s="247">
        <f>IF(N149="zákl. prenesená",J149,0)</f>
        <v>0</v>
      </c>
      <c r="BH149" s="247">
        <f>IF(N149="zníž. prenesená",J149,0)</f>
        <v>0</v>
      </c>
      <c r="BI149" s="247">
        <f>IF(N149="nulová",J149,0)</f>
        <v>0</v>
      </c>
      <c r="BJ149" s="14" t="s">
        <v>87</v>
      </c>
      <c r="BK149" s="247">
        <f>ROUND(I149*H149,2)</f>
        <v>0</v>
      </c>
      <c r="BL149" s="14" t="s">
        <v>183</v>
      </c>
      <c r="BM149" s="246" t="s">
        <v>3426</v>
      </c>
    </row>
    <row r="150" s="2" customFormat="1" ht="24.15" customHeight="1">
      <c r="A150" s="35"/>
      <c r="B150" s="36"/>
      <c r="C150" s="248" t="s">
        <v>278</v>
      </c>
      <c r="D150" s="248" t="s">
        <v>270</v>
      </c>
      <c r="E150" s="249" t="s">
        <v>3427</v>
      </c>
      <c r="F150" s="250" t="s">
        <v>3428</v>
      </c>
      <c r="G150" s="251" t="s">
        <v>1953</v>
      </c>
      <c r="H150" s="252">
        <v>1</v>
      </c>
      <c r="I150" s="253"/>
      <c r="J150" s="254">
        <f>ROUND(I150*H150,2)</f>
        <v>0</v>
      </c>
      <c r="K150" s="255"/>
      <c r="L150" s="256"/>
      <c r="M150" s="257" t="s">
        <v>1</v>
      </c>
      <c r="N150" s="258" t="s">
        <v>40</v>
      </c>
      <c r="O150" s="94"/>
      <c r="P150" s="244">
        <f>O150*H150</f>
        <v>0</v>
      </c>
      <c r="Q150" s="244">
        <v>0</v>
      </c>
      <c r="R150" s="244">
        <f>Q150*H150</f>
        <v>0</v>
      </c>
      <c r="S150" s="244">
        <v>0</v>
      </c>
      <c r="T150" s="24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6" t="s">
        <v>208</v>
      </c>
      <c r="AT150" s="246" t="s">
        <v>270</v>
      </c>
      <c r="AU150" s="246" t="s">
        <v>81</v>
      </c>
      <c r="AY150" s="14" t="s">
        <v>177</v>
      </c>
      <c r="BE150" s="247">
        <f>IF(N150="základná",J150,0)</f>
        <v>0</v>
      </c>
      <c r="BF150" s="247">
        <f>IF(N150="znížená",J150,0)</f>
        <v>0</v>
      </c>
      <c r="BG150" s="247">
        <f>IF(N150="zákl. prenesená",J150,0)</f>
        <v>0</v>
      </c>
      <c r="BH150" s="247">
        <f>IF(N150="zníž. prenesená",J150,0)</f>
        <v>0</v>
      </c>
      <c r="BI150" s="247">
        <f>IF(N150="nulová",J150,0)</f>
        <v>0</v>
      </c>
      <c r="BJ150" s="14" t="s">
        <v>87</v>
      </c>
      <c r="BK150" s="247">
        <f>ROUND(I150*H150,2)</f>
        <v>0</v>
      </c>
      <c r="BL150" s="14" t="s">
        <v>183</v>
      </c>
      <c r="BM150" s="246" t="s">
        <v>3429</v>
      </c>
    </row>
    <row r="151" s="2" customFormat="1" ht="16.5" customHeight="1">
      <c r="A151" s="35"/>
      <c r="B151" s="36"/>
      <c r="C151" s="234" t="s">
        <v>282</v>
      </c>
      <c r="D151" s="234" t="s">
        <v>179</v>
      </c>
      <c r="E151" s="235" t="s">
        <v>2795</v>
      </c>
      <c r="F151" s="236" t="s">
        <v>2796</v>
      </c>
      <c r="G151" s="237" t="s">
        <v>1953</v>
      </c>
      <c r="H151" s="238">
        <v>42</v>
      </c>
      <c r="I151" s="239"/>
      <c r="J151" s="240">
        <f>ROUND(I151*H151,2)</f>
        <v>0</v>
      </c>
      <c r="K151" s="241"/>
      <c r="L151" s="41"/>
      <c r="M151" s="242" t="s">
        <v>1</v>
      </c>
      <c r="N151" s="243" t="s">
        <v>40</v>
      </c>
      <c r="O151" s="94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6" t="s">
        <v>183</v>
      </c>
      <c r="AT151" s="246" t="s">
        <v>179</v>
      </c>
      <c r="AU151" s="246" t="s">
        <v>81</v>
      </c>
      <c r="AY151" s="14" t="s">
        <v>177</v>
      </c>
      <c r="BE151" s="247">
        <f>IF(N151="základná",J151,0)</f>
        <v>0</v>
      </c>
      <c r="BF151" s="247">
        <f>IF(N151="znížená",J151,0)</f>
        <v>0</v>
      </c>
      <c r="BG151" s="247">
        <f>IF(N151="zákl. prenesená",J151,0)</f>
        <v>0</v>
      </c>
      <c r="BH151" s="247">
        <f>IF(N151="zníž. prenesená",J151,0)</f>
        <v>0</v>
      </c>
      <c r="BI151" s="247">
        <f>IF(N151="nulová",J151,0)</f>
        <v>0</v>
      </c>
      <c r="BJ151" s="14" t="s">
        <v>87</v>
      </c>
      <c r="BK151" s="247">
        <f>ROUND(I151*H151,2)</f>
        <v>0</v>
      </c>
      <c r="BL151" s="14" t="s">
        <v>183</v>
      </c>
      <c r="BM151" s="246" t="s">
        <v>3430</v>
      </c>
    </row>
    <row r="152" s="2" customFormat="1" ht="16.5" customHeight="1">
      <c r="A152" s="35"/>
      <c r="B152" s="36"/>
      <c r="C152" s="234" t="s">
        <v>287</v>
      </c>
      <c r="D152" s="234" t="s">
        <v>179</v>
      </c>
      <c r="E152" s="235" t="s">
        <v>2799</v>
      </c>
      <c r="F152" s="236" t="s">
        <v>2800</v>
      </c>
      <c r="G152" s="237" t="s">
        <v>182</v>
      </c>
      <c r="H152" s="238">
        <v>42</v>
      </c>
      <c r="I152" s="239"/>
      <c r="J152" s="240">
        <f>ROUND(I152*H152,2)</f>
        <v>0</v>
      </c>
      <c r="K152" s="241"/>
      <c r="L152" s="41"/>
      <c r="M152" s="242" t="s">
        <v>1</v>
      </c>
      <c r="N152" s="243" t="s">
        <v>40</v>
      </c>
      <c r="O152" s="94"/>
      <c r="P152" s="244">
        <f>O152*H152</f>
        <v>0</v>
      </c>
      <c r="Q152" s="244">
        <v>0</v>
      </c>
      <c r="R152" s="244">
        <f>Q152*H152</f>
        <v>0</v>
      </c>
      <c r="S152" s="244">
        <v>0</v>
      </c>
      <c r="T152" s="24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6" t="s">
        <v>183</v>
      </c>
      <c r="AT152" s="246" t="s">
        <v>179</v>
      </c>
      <c r="AU152" s="246" t="s">
        <v>81</v>
      </c>
      <c r="AY152" s="14" t="s">
        <v>177</v>
      </c>
      <c r="BE152" s="247">
        <f>IF(N152="základná",J152,0)</f>
        <v>0</v>
      </c>
      <c r="BF152" s="247">
        <f>IF(N152="znížená",J152,0)</f>
        <v>0</v>
      </c>
      <c r="BG152" s="247">
        <f>IF(N152="zákl. prenesená",J152,0)</f>
        <v>0</v>
      </c>
      <c r="BH152" s="247">
        <f>IF(N152="zníž. prenesená",J152,0)</f>
        <v>0</v>
      </c>
      <c r="BI152" s="247">
        <f>IF(N152="nulová",J152,0)</f>
        <v>0</v>
      </c>
      <c r="BJ152" s="14" t="s">
        <v>87</v>
      </c>
      <c r="BK152" s="247">
        <f>ROUND(I152*H152,2)</f>
        <v>0</v>
      </c>
      <c r="BL152" s="14" t="s">
        <v>183</v>
      </c>
      <c r="BM152" s="246" t="s">
        <v>3431</v>
      </c>
    </row>
    <row r="153" s="12" customFormat="1" ht="25.92" customHeight="1">
      <c r="A153" s="12"/>
      <c r="B153" s="218"/>
      <c r="C153" s="219"/>
      <c r="D153" s="220" t="s">
        <v>73</v>
      </c>
      <c r="E153" s="221" t="s">
        <v>208</v>
      </c>
      <c r="F153" s="221" t="s">
        <v>1944</v>
      </c>
      <c r="G153" s="219"/>
      <c r="H153" s="219"/>
      <c r="I153" s="222"/>
      <c r="J153" s="223">
        <f>BK153</f>
        <v>0</v>
      </c>
      <c r="K153" s="219"/>
      <c r="L153" s="224"/>
      <c r="M153" s="225"/>
      <c r="N153" s="226"/>
      <c r="O153" s="226"/>
      <c r="P153" s="227">
        <f>SUM(P154:P155)</f>
        <v>0</v>
      </c>
      <c r="Q153" s="226"/>
      <c r="R153" s="227">
        <f>SUM(R154:R155)</f>
        <v>0</v>
      </c>
      <c r="S153" s="226"/>
      <c r="T153" s="228">
        <f>SUM(T154:T155)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9" t="s">
        <v>81</v>
      </c>
      <c r="AT153" s="230" t="s">
        <v>73</v>
      </c>
      <c r="AU153" s="230" t="s">
        <v>74</v>
      </c>
      <c r="AY153" s="229" t="s">
        <v>177</v>
      </c>
      <c r="BK153" s="231">
        <f>SUM(BK154:BK155)</f>
        <v>0</v>
      </c>
    </row>
    <row r="154" s="2" customFormat="1" ht="21.75" customHeight="1">
      <c r="A154" s="35"/>
      <c r="B154" s="36"/>
      <c r="C154" s="234" t="s">
        <v>291</v>
      </c>
      <c r="D154" s="234" t="s">
        <v>179</v>
      </c>
      <c r="E154" s="235" t="s">
        <v>3432</v>
      </c>
      <c r="F154" s="236" t="s">
        <v>3433</v>
      </c>
      <c r="G154" s="237" t="s">
        <v>187</v>
      </c>
      <c r="H154" s="238">
        <v>0.63</v>
      </c>
      <c r="I154" s="239"/>
      <c r="J154" s="240">
        <f>ROUND(I154*H154,2)</f>
        <v>0</v>
      </c>
      <c r="K154" s="241"/>
      <c r="L154" s="41"/>
      <c r="M154" s="242" t="s">
        <v>1</v>
      </c>
      <c r="N154" s="243" t="s">
        <v>40</v>
      </c>
      <c r="O154" s="94"/>
      <c r="P154" s="244">
        <f>O154*H154</f>
        <v>0</v>
      </c>
      <c r="Q154" s="244">
        <v>0</v>
      </c>
      <c r="R154" s="244">
        <f>Q154*H154</f>
        <v>0</v>
      </c>
      <c r="S154" s="244">
        <v>0</v>
      </c>
      <c r="T154" s="24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6" t="s">
        <v>183</v>
      </c>
      <c r="AT154" s="246" t="s">
        <v>179</v>
      </c>
      <c r="AU154" s="246" t="s">
        <v>81</v>
      </c>
      <c r="AY154" s="14" t="s">
        <v>177</v>
      </c>
      <c r="BE154" s="247">
        <f>IF(N154="základná",J154,0)</f>
        <v>0</v>
      </c>
      <c r="BF154" s="247">
        <f>IF(N154="znížená",J154,0)</f>
        <v>0</v>
      </c>
      <c r="BG154" s="247">
        <f>IF(N154="zákl. prenesená",J154,0)</f>
        <v>0</v>
      </c>
      <c r="BH154" s="247">
        <f>IF(N154="zníž. prenesená",J154,0)</f>
        <v>0</v>
      </c>
      <c r="BI154" s="247">
        <f>IF(N154="nulová",J154,0)</f>
        <v>0</v>
      </c>
      <c r="BJ154" s="14" t="s">
        <v>87</v>
      </c>
      <c r="BK154" s="247">
        <f>ROUND(I154*H154,2)</f>
        <v>0</v>
      </c>
      <c r="BL154" s="14" t="s">
        <v>183</v>
      </c>
      <c r="BM154" s="246" t="s">
        <v>3434</v>
      </c>
    </row>
    <row r="155" s="2" customFormat="1" ht="16.5" customHeight="1">
      <c r="A155" s="35"/>
      <c r="B155" s="36"/>
      <c r="C155" s="248" t="s">
        <v>295</v>
      </c>
      <c r="D155" s="248" t="s">
        <v>270</v>
      </c>
      <c r="E155" s="249" t="s">
        <v>3435</v>
      </c>
      <c r="F155" s="250" t="s">
        <v>3436</v>
      </c>
      <c r="G155" s="251" t="s">
        <v>263</v>
      </c>
      <c r="H155" s="252">
        <v>0.080000000000000002</v>
      </c>
      <c r="I155" s="253"/>
      <c r="J155" s="254">
        <f>ROUND(I155*H155,2)</f>
        <v>0</v>
      </c>
      <c r="K155" s="255"/>
      <c r="L155" s="256"/>
      <c r="M155" s="257" t="s">
        <v>1</v>
      </c>
      <c r="N155" s="258" t="s">
        <v>40</v>
      </c>
      <c r="O155" s="94"/>
      <c r="P155" s="244">
        <f>O155*H155</f>
        <v>0</v>
      </c>
      <c r="Q155" s="244">
        <v>0</v>
      </c>
      <c r="R155" s="244">
        <f>Q155*H155</f>
        <v>0</v>
      </c>
      <c r="S155" s="244">
        <v>0</v>
      </c>
      <c r="T155" s="24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6" t="s">
        <v>208</v>
      </c>
      <c r="AT155" s="246" t="s">
        <v>270</v>
      </c>
      <c r="AU155" s="246" t="s">
        <v>81</v>
      </c>
      <c r="AY155" s="14" t="s">
        <v>177</v>
      </c>
      <c r="BE155" s="247">
        <f>IF(N155="základná",J155,0)</f>
        <v>0</v>
      </c>
      <c r="BF155" s="247">
        <f>IF(N155="znížená",J155,0)</f>
        <v>0</v>
      </c>
      <c r="BG155" s="247">
        <f>IF(N155="zákl. prenesená",J155,0)</f>
        <v>0</v>
      </c>
      <c r="BH155" s="247">
        <f>IF(N155="zníž. prenesená",J155,0)</f>
        <v>0</v>
      </c>
      <c r="BI155" s="247">
        <f>IF(N155="nulová",J155,0)</f>
        <v>0</v>
      </c>
      <c r="BJ155" s="14" t="s">
        <v>87</v>
      </c>
      <c r="BK155" s="247">
        <f>ROUND(I155*H155,2)</f>
        <v>0</v>
      </c>
      <c r="BL155" s="14" t="s">
        <v>183</v>
      </c>
      <c r="BM155" s="246" t="s">
        <v>3437</v>
      </c>
    </row>
    <row r="156" s="12" customFormat="1" ht="25.92" customHeight="1">
      <c r="A156" s="12"/>
      <c r="B156" s="218"/>
      <c r="C156" s="219"/>
      <c r="D156" s="220" t="s">
        <v>73</v>
      </c>
      <c r="E156" s="221" t="s">
        <v>212</v>
      </c>
      <c r="F156" s="221" t="s">
        <v>3438</v>
      </c>
      <c r="G156" s="219"/>
      <c r="H156" s="219"/>
      <c r="I156" s="222"/>
      <c r="J156" s="223">
        <f>BK156</f>
        <v>0</v>
      </c>
      <c r="K156" s="219"/>
      <c r="L156" s="224"/>
      <c r="M156" s="225"/>
      <c r="N156" s="226"/>
      <c r="O156" s="226"/>
      <c r="P156" s="227">
        <f>SUM(P157:P160)</f>
        <v>0</v>
      </c>
      <c r="Q156" s="226"/>
      <c r="R156" s="227">
        <f>SUM(R157:R160)</f>
        <v>0</v>
      </c>
      <c r="S156" s="226"/>
      <c r="T156" s="228">
        <f>SUM(T157:T160)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9" t="s">
        <v>81</v>
      </c>
      <c r="AT156" s="230" t="s">
        <v>73</v>
      </c>
      <c r="AU156" s="230" t="s">
        <v>74</v>
      </c>
      <c r="AY156" s="229" t="s">
        <v>177</v>
      </c>
      <c r="BK156" s="231">
        <f>SUM(BK157:BK160)</f>
        <v>0</v>
      </c>
    </row>
    <row r="157" s="2" customFormat="1" ht="24.15" customHeight="1">
      <c r="A157" s="35"/>
      <c r="B157" s="36"/>
      <c r="C157" s="234" t="s">
        <v>299</v>
      </c>
      <c r="D157" s="234" t="s">
        <v>179</v>
      </c>
      <c r="E157" s="235" t="s">
        <v>3439</v>
      </c>
      <c r="F157" s="236" t="s">
        <v>3440</v>
      </c>
      <c r="G157" s="237" t="s">
        <v>263</v>
      </c>
      <c r="H157" s="238">
        <v>26.879999999999999</v>
      </c>
      <c r="I157" s="239"/>
      <c r="J157" s="240">
        <f>ROUND(I157*H157,2)</f>
        <v>0</v>
      </c>
      <c r="K157" s="241"/>
      <c r="L157" s="41"/>
      <c r="M157" s="242" t="s">
        <v>1</v>
      </c>
      <c r="N157" s="243" t="s">
        <v>40</v>
      </c>
      <c r="O157" s="94"/>
      <c r="P157" s="244">
        <f>O157*H157</f>
        <v>0</v>
      </c>
      <c r="Q157" s="244">
        <v>0</v>
      </c>
      <c r="R157" s="244">
        <f>Q157*H157</f>
        <v>0</v>
      </c>
      <c r="S157" s="244">
        <v>0</v>
      </c>
      <c r="T157" s="24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46" t="s">
        <v>183</v>
      </c>
      <c r="AT157" s="246" t="s">
        <v>179</v>
      </c>
      <c r="AU157" s="246" t="s">
        <v>81</v>
      </c>
      <c r="AY157" s="14" t="s">
        <v>177</v>
      </c>
      <c r="BE157" s="247">
        <f>IF(N157="základná",J157,0)</f>
        <v>0</v>
      </c>
      <c r="BF157" s="247">
        <f>IF(N157="znížená",J157,0)</f>
        <v>0</v>
      </c>
      <c r="BG157" s="247">
        <f>IF(N157="zákl. prenesená",J157,0)</f>
        <v>0</v>
      </c>
      <c r="BH157" s="247">
        <f>IF(N157="zníž. prenesená",J157,0)</f>
        <v>0</v>
      </c>
      <c r="BI157" s="247">
        <f>IF(N157="nulová",J157,0)</f>
        <v>0</v>
      </c>
      <c r="BJ157" s="14" t="s">
        <v>87</v>
      </c>
      <c r="BK157" s="247">
        <f>ROUND(I157*H157,2)</f>
        <v>0</v>
      </c>
      <c r="BL157" s="14" t="s">
        <v>183</v>
      </c>
      <c r="BM157" s="246" t="s">
        <v>3441</v>
      </c>
    </row>
    <row r="158" s="2" customFormat="1" ht="24.15" customHeight="1">
      <c r="A158" s="35"/>
      <c r="B158" s="36"/>
      <c r="C158" s="234" t="s">
        <v>303</v>
      </c>
      <c r="D158" s="234" t="s">
        <v>179</v>
      </c>
      <c r="E158" s="235" t="s">
        <v>3442</v>
      </c>
      <c r="F158" s="236" t="s">
        <v>3443</v>
      </c>
      <c r="G158" s="237" t="s">
        <v>263</v>
      </c>
      <c r="H158" s="238">
        <v>28.489999999999998</v>
      </c>
      <c r="I158" s="239"/>
      <c r="J158" s="240">
        <f>ROUND(I158*H158,2)</f>
        <v>0</v>
      </c>
      <c r="K158" s="241"/>
      <c r="L158" s="41"/>
      <c r="M158" s="242" t="s">
        <v>1</v>
      </c>
      <c r="N158" s="243" t="s">
        <v>40</v>
      </c>
      <c r="O158" s="94"/>
      <c r="P158" s="244">
        <f>O158*H158</f>
        <v>0</v>
      </c>
      <c r="Q158" s="244">
        <v>0</v>
      </c>
      <c r="R158" s="244">
        <f>Q158*H158</f>
        <v>0</v>
      </c>
      <c r="S158" s="244">
        <v>0</v>
      </c>
      <c r="T158" s="24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46" t="s">
        <v>183</v>
      </c>
      <c r="AT158" s="246" t="s">
        <v>179</v>
      </c>
      <c r="AU158" s="246" t="s">
        <v>81</v>
      </c>
      <c r="AY158" s="14" t="s">
        <v>177</v>
      </c>
      <c r="BE158" s="247">
        <f>IF(N158="základná",J158,0)</f>
        <v>0</v>
      </c>
      <c r="BF158" s="247">
        <f>IF(N158="znížená",J158,0)</f>
        <v>0</v>
      </c>
      <c r="BG158" s="247">
        <f>IF(N158="zákl. prenesená",J158,0)</f>
        <v>0</v>
      </c>
      <c r="BH158" s="247">
        <f>IF(N158="zníž. prenesená",J158,0)</f>
        <v>0</v>
      </c>
      <c r="BI158" s="247">
        <f>IF(N158="nulová",J158,0)</f>
        <v>0</v>
      </c>
      <c r="BJ158" s="14" t="s">
        <v>87</v>
      </c>
      <c r="BK158" s="247">
        <f>ROUND(I158*H158,2)</f>
        <v>0</v>
      </c>
      <c r="BL158" s="14" t="s">
        <v>183</v>
      </c>
      <c r="BM158" s="246" t="s">
        <v>3444</v>
      </c>
    </row>
    <row r="159" s="2" customFormat="1" ht="24.15" customHeight="1">
      <c r="A159" s="35"/>
      <c r="B159" s="36"/>
      <c r="C159" s="248" t="s">
        <v>307</v>
      </c>
      <c r="D159" s="248" t="s">
        <v>270</v>
      </c>
      <c r="E159" s="249" t="s">
        <v>3445</v>
      </c>
      <c r="F159" s="250" t="s">
        <v>3446</v>
      </c>
      <c r="G159" s="251" t="s">
        <v>182</v>
      </c>
      <c r="H159" s="252">
        <v>3</v>
      </c>
      <c r="I159" s="253"/>
      <c r="J159" s="254">
        <f>ROUND(I159*H159,2)</f>
        <v>0</v>
      </c>
      <c r="K159" s="255"/>
      <c r="L159" s="256"/>
      <c r="M159" s="257" t="s">
        <v>1</v>
      </c>
      <c r="N159" s="258" t="s">
        <v>40</v>
      </c>
      <c r="O159" s="94"/>
      <c r="P159" s="244">
        <f>O159*H159</f>
        <v>0</v>
      </c>
      <c r="Q159" s="244">
        <v>0</v>
      </c>
      <c r="R159" s="244">
        <f>Q159*H159</f>
        <v>0</v>
      </c>
      <c r="S159" s="244">
        <v>0</v>
      </c>
      <c r="T159" s="24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6" t="s">
        <v>208</v>
      </c>
      <c r="AT159" s="246" t="s">
        <v>270</v>
      </c>
      <c r="AU159" s="246" t="s">
        <v>81</v>
      </c>
      <c r="AY159" s="14" t="s">
        <v>177</v>
      </c>
      <c r="BE159" s="247">
        <f>IF(N159="základná",J159,0)</f>
        <v>0</v>
      </c>
      <c r="BF159" s="247">
        <f>IF(N159="znížená",J159,0)</f>
        <v>0</v>
      </c>
      <c r="BG159" s="247">
        <f>IF(N159="zákl. prenesená",J159,0)</f>
        <v>0</v>
      </c>
      <c r="BH159" s="247">
        <f>IF(N159="zníž. prenesená",J159,0)</f>
        <v>0</v>
      </c>
      <c r="BI159" s="247">
        <f>IF(N159="nulová",J159,0)</f>
        <v>0</v>
      </c>
      <c r="BJ159" s="14" t="s">
        <v>87</v>
      </c>
      <c r="BK159" s="247">
        <f>ROUND(I159*H159,2)</f>
        <v>0</v>
      </c>
      <c r="BL159" s="14" t="s">
        <v>183</v>
      </c>
      <c r="BM159" s="246" t="s">
        <v>3447</v>
      </c>
    </row>
    <row r="160" s="2" customFormat="1" ht="16.5" customHeight="1">
      <c r="A160" s="35"/>
      <c r="B160" s="36"/>
      <c r="C160" s="248" t="s">
        <v>311</v>
      </c>
      <c r="D160" s="248" t="s">
        <v>270</v>
      </c>
      <c r="E160" s="249" t="s">
        <v>3448</v>
      </c>
      <c r="F160" s="250" t="s">
        <v>3449</v>
      </c>
      <c r="G160" s="251" t="s">
        <v>1953</v>
      </c>
      <c r="H160" s="252">
        <v>1</v>
      </c>
      <c r="I160" s="253"/>
      <c r="J160" s="254">
        <f>ROUND(I160*H160,2)</f>
        <v>0</v>
      </c>
      <c r="K160" s="255"/>
      <c r="L160" s="256"/>
      <c r="M160" s="257" t="s">
        <v>1</v>
      </c>
      <c r="N160" s="258" t="s">
        <v>40</v>
      </c>
      <c r="O160" s="94"/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46" t="s">
        <v>208</v>
      </c>
      <c r="AT160" s="246" t="s">
        <v>270</v>
      </c>
      <c r="AU160" s="246" t="s">
        <v>81</v>
      </c>
      <c r="AY160" s="14" t="s">
        <v>177</v>
      </c>
      <c r="BE160" s="247">
        <f>IF(N160="základná",J160,0)</f>
        <v>0</v>
      </c>
      <c r="BF160" s="247">
        <f>IF(N160="znížená",J160,0)</f>
        <v>0</v>
      </c>
      <c r="BG160" s="247">
        <f>IF(N160="zákl. prenesená",J160,0)</f>
        <v>0</v>
      </c>
      <c r="BH160" s="247">
        <f>IF(N160="zníž. prenesená",J160,0)</f>
        <v>0</v>
      </c>
      <c r="BI160" s="247">
        <f>IF(N160="nulová",J160,0)</f>
        <v>0</v>
      </c>
      <c r="BJ160" s="14" t="s">
        <v>87</v>
      </c>
      <c r="BK160" s="247">
        <f>ROUND(I160*H160,2)</f>
        <v>0</v>
      </c>
      <c r="BL160" s="14" t="s">
        <v>183</v>
      </c>
      <c r="BM160" s="246" t="s">
        <v>3450</v>
      </c>
    </row>
    <row r="161" s="12" customFormat="1" ht="25.92" customHeight="1">
      <c r="A161" s="12"/>
      <c r="B161" s="218"/>
      <c r="C161" s="219"/>
      <c r="D161" s="220" t="s">
        <v>73</v>
      </c>
      <c r="E161" s="221" t="s">
        <v>3451</v>
      </c>
      <c r="F161" s="221" t="s">
        <v>3452</v>
      </c>
      <c r="G161" s="219"/>
      <c r="H161" s="219"/>
      <c r="I161" s="222"/>
      <c r="J161" s="223">
        <f>BK161</f>
        <v>0</v>
      </c>
      <c r="K161" s="219"/>
      <c r="L161" s="224"/>
      <c r="M161" s="225"/>
      <c r="N161" s="226"/>
      <c r="O161" s="226"/>
      <c r="P161" s="227">
        <f>P162</f>
        <v>0</v>
      </c>
      <c r="Q161" s="226"/>
      <c r="R161" s="227">
        <f>R162</f>
        <v>0</v>
      </c>
      <c r="S161" s="226"/>
      <c r="T161" s="228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9" t="s">
        <v>81</v>
      </c>
      <c r="AT161" s="230" t="s">
        <v>73</v>
      </c>
      <c r="AU161" s="230" t="s">
        <v>74</v>
      </c>
      <c r="AY161" s="229" t="s">
        <v>177</v>
      </c>
      <c r="BK161" s="231">
        <f>BK162</f>
        <v>0</v>
      </c>
    </row>
    <row r="162" s="2" customFormat="1" ht="16.5" customHeight="1">
      <c r="A162" s="35"/>
      <c r="B162" s="36"/>
      <c r="C162" s="234" t="s">
        <v>315</v>
      </c>
      <c r="D162" s="234" t="s">
        <v>179</v>
      </c>
      <c r="E162" s="235" t="s">
        <v>3453</v>
      </c>
      <c r="F162" s="236" t="s">
        <v>3454</v>
      </c>
      <c r="G162" s="237" t="s">
        <v>263</v>
      </c>
      <c r="H162" s="238">
        <v>0.053999999999999999</v>
      </c>
      <c r="I162" s="239"/>
      <c r="J162" s="240">
        <f>ROUND(I162*H162,2)</f>
        <v>0</v>
      </c>
      <c r="K162" s="241"/>
      <c r="L162" s="41"/>
      <c r="M162" s="242" t="s">
        <v>1</v>
      </c>
      <c r="N162" s="243" t="s">
        <v>40</v>
      </c>
      <c r="O162" s="94"/>
      <c r="P162" s="244">
        <f>O162*H162</f>
        <v>0</v>
      </c>
      <c r="Q162" s="244">
        <v>0</v>
      </c>
      <c r="R162" s="244">
        <f>Q162*H162</f>
        <v>0</v>
      </c>
      <c r="S162" s="244">
        <v>0</v>
      </c>
      <c r="T162" s="24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46" t="s">
        <v>183</v>
      </c>
      <c r="AT162" s="246" t="s">
        <v>179</v>
      </c>
      <c r="AU162" s="246" t="s">
        <v>81</v>
      </c>
      <c r="AY162" s="14" t="s">
        <v>177</v>
      </c>
      <c r="BE162" s="247">
        <f>IF(N162="základná",J162,0)</f>
        <v>0</v>
      </c>
      <c r="BF162" s="247">
        <f>IF(N162="znížená",J162,0)</f>
        <v>0</v>
      </c>
      <c r="BG162" s="247">
        <f>IF(N162="zákl. prenesená",J162,0)</f>
        <v>0</v>
      </c>
      <c r="BH162" s="247">
        <f>IF(N162="zníž. prenesená",J162,0)</f>
        <v>0</v>
      </c>
      <c r="BI162" s="247">
        <f>IF(N162="nulová",J162,0)</f>
        <v>0</v>
      </c>
      <c r="BJ162" s="14" t="s">
        <v>87</v>
      </c>
      <c r="BK162" s="247">
        <f>ROUND(I162*H162,2)</f>
        <v>0</v>
      </c>
      <c r="BL162" s="14" t="s">
        <v>183</v>
      </c>
      <c r="BM162" s="246" t="s">
        <v>3455</v>
      </c>
    </row>
    <row r="163" s="12" customFormat="1" ht="25.92" customHeight="1">
      <c r="A163" s="12"/>
      <c r="B163" s="218"/>
      <c r="C163" s="219"/>
      <c r="D163" s="220" t="s">
        <v>73</v>
      </c>
      <c r="E163" s="221" t="s">
        <v>2770</v>
      </c>
      <c r="F163" s="221" t="s">
        <v>3456</v>
      </c>
      <c r="G163" s="219"/>
      <c r="H163" s="219"/>
      <c r="I163" s="222"/>
      <c r="J163" s="223">
        <f>BK163</f>
        <v>0</v>
      </c>
      <c r="K163" s="219"/>
      <c r="L163" s="224"/>
      <c r="M163" s="225"/>
      <c r="N163" s="226"/>
      <c r="O163" s="226"/>
      <c r="P163" s="227">
        <f>SUM(P164:P175)</f>
        <v>0</v>
      </c>
      <c r="Q163" s="226"/>
      <c r="R163" s="227">
        <f>SUM(R164:R175)</f>
        <v>0</v>
      </c>
      <c r="S163" s="226"/>
      <c r="T163" s="228">
        <f>SUM(T164:T175)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9" t="s">
        <v>87</v>
      </c>
      <c r="AT163" s="230" t="s">
        <v>73</v>
      </c>
      <c r="AU163" s="230" t="s">
        <v>74</v>
      </c>
      <c r="AY163" s="229" t="s">
        <v>177</v>
      </c>
      <c r="BK163" s="231">
        <f>SUM(BK164:BK175)</f>
        <v>0</v>
      </c>
    </row>
    <row r="164" s="2" customFormat="1" ht="21.75" customHeight="1">
      <c r="A164" s="35"/>
      <c r="B164" s="36"/>
      <c r="C164" s="234" t="s">
        <v>319</v>
      </c>
      <c r="D164" s="234" t="s">
        <v>179</v>
      </c>
      <c r="E164" s="235" t="s">
        <v>2774</v>
      </c>
      <c r="F164" s="236" t="s">
        <v>2775</v>
      </c>
      <c r="G164" s="237" t="s">
        <v>182</v>
      </c>
      <c r="H164" s="238">
        <v>2</v>
      </c>
      <c r="I164" s="239"/>
      <c r="J164" s="240">
        <f>ROUND(I164*H164,2)</f>
        <v>0</v>
      </c>
      <c r="K164" s="241"/>
      <c r="L164" s="41"/>
      <c r="M164" s="242" t="s">
        <v>1</v>
      </c>
      <c r="N164" s="243" t="s">
        <v>40</v>
      </c>
      <c r="O164" s="94"/>
      <c r="P164" s="244">
        <f>O164*H164</f>
        <v>0</v>
      </c>
      <c r="Q164" s="244">
        <v>0</v>
      </c>
      <c r="R164" s="244">
        <f>Q164*H164</f>
        <v>0</v>
      </c>
      <c r="S164" s="244">
        <v>0</v>
      </c>
      <c r="T164" s="24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46" t="s">
        <v>241</v>
      </c>
      <c r="AT164" s="246" t="s">
        <v>179</v>
      </c>
      <c r="AU164" s="246" t="s">
        <v>81</v>
      </c>
      <c r="AY164" s="14" t="s">
        <v>177</v>
      </c>
      <c r="BE164" s="247">
        <f>IF(N164="základná",J164,0)</f>
        <v>0</v>
      </c>
      <c r="BF164" s="247">
        <f>IF(N164="znížená",J164,0)</f>
        <v>0</v>
      </c>
      <c r="BG164" s="247">
        <f>IF(N164="zákl. prenesená",J164,0)</f>
        <v>0</v>
      </c>
      <c r="BH164" s="247">
        <f>IF(N164="zníž. prenesená",J164,0)</f>
        <v>0</v>
      </c>
      <c r="BI164" s="247">
        <f>IF(N164="nulová",J164,0)</f>
        <v>0</v>
      </c>
      <c r="BJ164" s="14" t="s">
        <v>87</v>
      </c>
      <c r="BK164" s="247">
        <f>ROUND(I164*H164,2)</f>
        <v>0</v>
      </c>
      <c r="BL164" s="14" t="s">
        <v>241</v>
      </c>
      <c r="BM164" s="246" t="s">
        <v>3457</v>
      </c>
    </row>
    <row r="165" s="2" customFormat="1" ht="24.15" customHeight="1">
      <c r="A165" s="35"/>
      <c r="B165" s="36"/>
      <c r="C165" s="234" t="s">
        <v>323</v>
      </c>
      <c r="D165" s="234" t="s">
        <v>179</v>
      </c>
      <c r="E165" s="235" t="s">
        <v>3458</v>
      </c>
      <c r="F165" s="236" t="s">
        <v>3459</v>
      </c>
      <c r="G165" s="237" t="s">
        <v>182</v>
      </c>
      <c r="H165" s="238">
        <v>42</v>
      </c>
      <c r="I165" s="239"/>
      <c r="J165" s="240">
        <f>ROUND(I165*H165,2)</f>
        <v>0</v>
      </c>
      <c r="K165" s="241"/>
      <c r="L165" s="41"/>
      <c r="M165" s="242" t="s">
        <v>1</v>
      </c>
      <c r="N165" s="243" t="s">
        <v>40</v>
      </c>
      <c r="O165" s="94"/>
      <c r="P165" s="244">
        <f>O165*H165</f>
        <v>0</v>
      </c>
      <c r="Q165" s="244">
        <v>0</v>
      </c>
      <c r="R165" s="244">
        <f>Q165*H165</f>
        <v>0</v>
      </c>
      <c r="S165" s="244">
        <v>0</v>
      </c>
      <c r="T165" s="24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46" t="s">
        <v>241</v>
      </c>
      <c r="AT165" s="246" t="s">
        <v>179</v>
      </c>
      <c r="AU165" s="246" t="s">
        <v>81</v>
      </c>
      <c r="AY165" s="14" t="s">
        <v>177</v>
      </c>
      <c r="BE165" s="247">
        <f>IF(N165="základná",J165,0)</f>
        <v>0</v>
      </c>
      <c r="BF165" s="247">
        <f>IF(N165="znížená",J165,0)</f>
        <v>0</v>
      </c>
      <c r="BG165" s="247">
        <f>IF(N165="zákl. prenesená",J165,0)</f>
        <v>0</v>
      </c>
      <c r="BH165" s="247">
        <f>IF(N165="zníž. prenesená",J165,0)</f>
        <v>0</v>
      </c>
      <c r="BI165" s="247">
        <f>IF(N165="nulová",J165,0)</f>
        <v>0</v>
      </c>
      <c r="BJ165" s="14" t="s">
        <v>87</v>
      </c>
      <c r="BK165" s="247">
        <f>ROUND(I165*H165,2)</f>
        <v>0</v>
      </c>
      <c r="BL165" s="14" t="s">
        <v>241</v>
      </c>
      <c r="BM165" s="246" t="s">
        <v>3460</v>
      </c>
    </row>
    <row r="166" s="2" customFormat="1" ht="21.75" customHeight="1">
      <c r="A166" s="35"/>
      <c r="B166" s="36"/>
      <c r="C166" s="234" t="s">
        <v>327</v>
      </c>
      <c r="D166" s="234" t="s">
        <v>179</v>
      </c>
      <c r="E166" s="235" t="s">
        <v>3461</v>
      </c>
      <c r="F166" s="236" t="s">
        <v>3462</v>
      </c>
      <c r="G166" s="237" t="s">
        <v>1953</v>
      </c>
      <c r="H166" s="238">
        <v>2</v>
      </c>
      <c r="I166" s="239"/>
      <c r="J166" s="240">
        <f>ROUND(I166*H166,2)</f>
        <v>0</v>
      </c>
      <c r="K166" s="241"/>
      <c r="L166" s="41"/>
      <c r="M166" s="242" t="s">
        <v>1</v>
      </c>
      <c r="N166" s="243" t="s">
        <v>40</v>
      </c>
      <c r="O166" s="94"/>
      <c r="P166" s="244">
        <f>O166*H166</f>
        <v>0</v>
      </c>
      <c r="Q166" s="244">
        <v>0</v>
      </c>
      <c r="R166" s="244">
        <f>Q166*H166</f>
        <v>0</v>
      </c>
      <c r="S166" s="244">
        <v>0</v>
      </c>
      <c r="T166" s="24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46" t="s">
        <v>241</v>
      </c>
      <c r="AT166" s="246" t="s">
        <v>179</v>
      </c>
      <c r="AU166" s="246" t="s">
        <v>81</v>
      </c>
      <c r="AY166" s="14" t="s">
        <v>177</v>
      </c>
      <c r="BE166" s="247">
        <f>IF(N166="základná",J166,0)</f>
        <v>0</v>
      </c>
      <c r="BF166" s="247">
        <f>IF(N166="znížená",J166,0)</f>
        <v>0</v>
      </c>
      <c r="BG166" s="247">
        <f>IF(N166="zákl. prenesená",J166,0)</f>
        <v>0</v>
      </c>
      <c r="BH166" s="247">
        <f>IF(N166="zníž. prenesená",J166,0)</f>
        <v>0</v>
      </c>
      <c r="BI166" s="247">
        <f>IF(N166="nulová",J166,0)</f>
        <v>0</v>
      </c>
      <c r="BJ166" s="14" t="s">
        <v>87</v>
      </c>
      <c r="BK166" s="247">
        <f>ROUND(I166*H166,2)</f>
        <v>0</v>
      </c>
      <c r="BL166" s="14" t="s">
        <v>241</v>
      </c>
      <c r="BM166" s="246" t="s">
        <v>3463</v>
      </c>
    </row>
    <row r="167" s="2" customFormat="1" ht="21.75" customHeight="1">
      <c r="A167" s="35"/>
      <c r="B167" s="36"/>
      <c r="C167" s="234" t="s">
        <v>331</v>
      </c>
      <c r="D167" s="234" t="s">
        <v>179</v>
      </c>
      <c r="E167" s="235" t="s">
        <v>3464</v>
      </c>
      <c r="F167" s="236" t="s">
        <v>3465</v>
      </c>
      <c r="G167" s="237" t="s">
        <v>1953</v>
      </c>
      <c r="H167" s="238">
        <v>1</v>
      </c>
      <c r="I167" s="239"/>
      <c r="J167" s="240">
        <f>ROUND(I167*H167,2)</f>
        <v>0</v>
      </c>
      <c r="K167" s="241"/>
      <c r="L167" s="41"/>
      <c r="M167" s="242" t="s">
        <v>1</v>
      </c>
      <c r="N167" s="243" t="s">
        <v>40</v>
      </c>
      <c r="O167" s="94"/>
      <c r="P167" s="244">
        <f>O167*H167</f>
        <v>0</v>
      </c>
      <c r="Q167" s="244">
        <v>0</v>
      </c>
      <c r="R167" s="244">
        <f>Q167*H167</f>
        <v>0</v>
      </c>
      <c r="S167" s="244">
        <v>0</v>
      </c>
      <c r="T167" s="24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46" t="s">
        <v>241</v>
      </c>
      <c r="AT167" s="246" t="s">
        <v>179</v>
      </c>
      <c r="AU167" s="246" t="s">
        <v>81</v>
      </c>
      <c r="AY167" s="14" t="s">
        <v>177</v>
      </c>
      <c r="BE167" s="247">
        <f>IF(N167="základná",J167,0)</f>
        <v>0</v>
      </c>
      <c r="BF167" s="247">
        <f>IF(N167="znížená",J167,0)</f>
        <v>0</v>
      </c>
      <c r="BG167" s="247">
        <f>IF(N167="zákl. prenesená",J167,0)</f>
        <v>0</v>
      </c>
      <c r="BH167" s="247">
        <f>IF(N167="zníž. prenesená",J167,0)</f>
        <v>0</v>
      </c>
      <c r="BI167" s="247">
        <f>IF(N167="nulová",J167,0)</f>
        <v>0</v>
      </c>
      <c r="BJ167" s="14" t="s">
        <v>87</v>
      </c>
      <c r="BK167" s="247">
        <f>ROUND(I167*H167,2)</f>
        <v>0</v>
      </c>
      <c r="BL167" s="14" t="s">
        <v>241</v>
      </c>
      <c r="BM167" s="246" t="s">
        <v>3466</v>
      </c>
    </row>
    <row r="168" s="2" customFormat="1" ht="24.15" customHeight="1">
      <c r="A168" s="35"/>
      <c r="B168" s="36"/>
      <c r="C168" s="234" t="s">
        <v>335</v>
      </c>
      <c r="D168" s="234" t="s">
        <v>179</v>
      </c>
      <c r="E168" s="235" t="s">
        <v>3467</v>
      </c>
      <c r="F168" s="236" t="s">
        <v>3468</v>
      </c>
      <c r="G168" s="237" t="s">
        <v>1953</v>
      </c>
      <c r="H168" s="238">
        <v>2</v>
      </c>
      <c r="I168" s="239"/>
      <c r="J168" s="240">
        <f>ROUND(I168*H168,2)</f>
        <v>0</v>
      </c>
      <c r="K168" s="241"/>
      <c r="L168" s="41"/>
      <c r="M168" s="242" t="s">
        <v>1</v>
      </c>
      <c r="N168" s="243" t="s">
        <v>40</v>
      </c>
      <c r="O168" s="94"/>
      <c r="P168" s="244">
        <f>O168*H168</f>
        <v>0</v>
      </c>
      <c r="Q168" s="244">
        <v>0</v>
      </c>
      <c r="R168" s="244">
        <f>Q168*H168</f>
        <v>0</v>
      </c>
      <c r="S168" s="244">
        <v>0</v>
      </c>
      <c r="T168" s="24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46" t="s">
        <v>241</v>
      </c>
      <c r="AT168" s="246" t="s">
        <v>179</v>
      </c>
      <c r="AU168" s="246" t="s">
        <v>81</v>
      </c>
      <c r="AY168" s="14" t="s">
        <v>177</v>
      </c>
      <c r="BE168" s="247">
        <f>IF(N168="základná",J168,0)</f>
        <v>0</v>
      </c>
      <c r="BF168" s="247">
        <f>IF(N168="znížená",J168,0)</f>
        <v>0</v>
      </c>
      <c r="BG168" s="247">
        <f>IF(N168="zákl. prenesená",J168,0)</f>
        <v>0</v>
      </c>
      <c r="BH168" s="247">
        <f>IF(N168="zníž. prenesená",J168,0)</f>
        <v>0</v>
      </c>
      <c r="BI168" s="247">
        <f>IF(N168="nulová",J168,0)</f>
        <v>0</v>
      </c>
      <c r="BJ168" s="14" t="s">
        <v>87</v>
      </c>
      <c r="BK168" s="247">
        <f>ROUND(I168*H168,2)</f>
        <v>0</v>
      </c>
      <c r="BL168" s="14" t="s">
        <v>241</v>
      </c>
      <c r="BM168" s="246" t="s">
        <v>3469</v>
      </c>
    </row>
    <row r="169" s="2" customFormat="1" ht="24.15" customHeight="1">
      <c r="A169" s="35"/>
      <c r="B169" s="36"/>
      <c r="C169" s="234" t="s">
        <v>339</v>
      </c>
      <c r="D169" s="234" t="s">
        <v>179</v>
      </c>
      <c r="E169" s="235" t="s">
        <v>3470</v>
      </c>
      <c r="F169" s="236" t="s">
        <v>3471</v>
      </c>
      <c r="G169" s="237" t="s">
        <v>1953</v>
      </c>
      <c r="H169" s="238">
        <v>2</v>
      </c>
      <c r="I169" s="239"/>
      <c r="J169" s="240">
        <f>ROUND(I169*H169,2)</f>
        <v>0</v>
      </c>
      <c r="K169" s="241"/>
      <c r="L169" s="41"/>
      <c r="M169" s="242" t="s">
        <v>1</v>
      </c>
      <c r="N169" s="243" t="s">
        <v>40</v>
      </c>
      <c r="O169" s="94"/>
      <c r="P169" s="244">
        <f>O169*H169</f>
        <v>0</v>
      </c>
      <c r="Q169" s="244">
        <v>0</v>
      </c>
      <c r="R169" s="244">
        <f>Q169*H169</f>
        <v>0</v>
      </c>
      <c r="S169" s="244">
        <v>0</v>
      </c>
      <c r="T169" s="24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46" t="s">
        <v>241</v>
      </c>
      <c r="AT169" s="246" t="s">
        <v>179</v>
      </c>
      <c r="AU169" s="246" t="s">
        <v>81</v>
      </c>
      <c r="AY169" s="14" t="s">
        <v>177</v>
      </c>
      <c r="BE169" s="247">
        <f>IF(N169="základná",J169,0)</f>
        <v>0</v>
      </c>
      <c r="BF169" s="247">
        <f>IF(N169="znížená",J169,0)</f>
        <v>0</v>
      </c>
      <c r="BG169" s="247">
        <f>IF(N169="zákl. prenesená",J169,0)</f>
        <v>0</v>
      </c>
      <c r="BH169" s="247">
        <f>IF(N169="zníž. prenesená",J169,0)</f>
        <v>0</v>
      </c>
      <c r="BI169" s="247">
        <f>IF(N169="nulová",J169,0)</f>
        <v>0</v>
      </c>
      <c r="BJ169" s="14" t="s">
        <v>87</v>
      </c>
      <c r="BK169" s="247">
        <f>ROUND(I169*H169,2)</f>
        <v>0</v>
      </c>
      <c r="BL169" s="14" t="s">
        <v>241</v>
      </c>
      <c r="BM169" s="246" t="s">
        <v>3472</v>
      </c>
    </row>
    <row r="170" s="2" customFormat="1" ht="24.15" customHeight="1">
      <c r="A170" s="35"/>
      <c r="B170" s="36"/>
      <c r="C170" s="248" t="s">
        <v>343</v>
      </c>
      <c r="D170" s="248" t="s">
        <v>270</v>
      </c>
      <c r="E170" s="249" t="s">
        <v>3473</v>
      </c>
      <c r="F170" s="250" t="s">
        <v>3474</v>
      </c>
      <c r="G170" s="251" t="s">
        <v>1953</v>
      </c>
      <c r="H170" s="252">
        <v>1</v>
      </c>
      <c r="I170" s="253"/>
      <c r="J170" s="254">
        <f>ROUND(I170*H170,2)</f>
        <v>0</v>
      </c>
      <c r="K170" s="255"/>
      <c r="L170" s="256"/>
      <c r="M170" s="257" t="s">
        <v>1</v>
      </c>
      <c r="N170" s="258" t="s">
        <v>40</v>
      </c>
      <c r="O170" s="94"/>
      <c r="P170" s="244">
        <f>O170*H170</f>
        <v>0</v>
      </c>
      <c r="Q170" s="244">
        <v>0</v>
      </c>
      <c r="R170" s="244">
        <f>Q170*H170</f>
        <v>0</v>
      </c>
      <c r="S170" s="244">
        <v>0</v>
      </c>
      <c r="T170" s="24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46" t="s">
        <v>307</v>
      </c>
      <c r="AT170" s="246" t="s">
        <v>270</v>
      </c>
      <c r="AU170" s="246" t="s">
        <v>81</v>
      </c>
      <c r="AY170" s="14" t="s">
        <v>177</v>
      </c>
      <c r="BE170" s="247">
        <f>IF(N170="základná",J170,0)</f>
        <v>0</v>
      </c>
      <c r="BF170" s="247">
        <f>IF(N170="znížená",J170,0)</f>
        <v>0</v>
      </c>
      <c r="BG170" s="247">
        <f>IF(N170="zákl. prenesená",J170,0)</f>
        <v>0</v>
      </c>
      <c r="BH170" s="247">
        <f>IF(N170="zníž. prenesená",J170,0)</f>
        <v>0</v>
      </c>
      <c r="BI170" s="247">
        <f>IF(N170="nulová",J170,0)</f>
        <v>0</v>
      </c>
      <c r="BJ170" s="14" t="s">
        <v>87</v>
      </c>
      <c r="BK170" s="247">
        <f>ROUND(I170*H170,2)</f>
        <v>0</v>
      </c>
      <c r="BL170" s="14" t="s">
        <v>241</v>
      </c>
      <c r="BM170" s="246" t="s">
        <v>3475</v>
      </c>
    </row>
    <row r="171" s="2" customFormat="1" ht="16.5" customHeight="1">
      <c r="A171" s="35"/>
      <c r="B171" s="36"/>
      <c r="C171" s="248" t="s">
        <v>347</v>
      </c>
      <c r="D171" s="248" t="s">
        <v>270</v>
      </c>
      <c r="E171" s="249" t="s">
        <v>3476</v>
      </c>
      <c r="F171" s="250" t="s">
        <v>3477</v>
      </c>
      <c r="G171" s="251" t="s">
        <v>1953</v>
      </c>
      <c r="H171" s="252">
        <v>2</v>
      </c>
      <c r="I171" s="253"/>
      <c r="J171" s="254">
        <f>ROUND(I171*H171,2)</f>
        <v>0</v>
      </c>
      <c r="K171" s="255"/>
      <c r="L171" s="256"/>
      <c r="M171" s="257" t="s">
        <v>1</v>
      </c>
      <c r="N171" s="258" t="s">
        <v>40</v>
      </c>
      <c r="O171" s="94"/>
      <c r="P171" s="244">
        <f>O171*H171</f>
        <v>0</v>
      </c>
      <c r="Q171" s="244">
        <v>0</v>
      </c>
      <c r="R171" s="244">
        <f>Q171*H171</f>
        <v>0</v>
      </c>
      <c r="S171" s="244">
        <v>0</v>
      </c>
      <c r="T171" s="24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46" t="s">
        <v>307</v>
      </c>
      <c r="AT171" s="246" t="s">
        <v>270</v>
      </c>
      <c r="AU171" s="246" t="s">
        <v>81</v>
      </c>
      <c r="AY171" s="14" t="s">
        <v>177</v>
      </c>
      <c r="BE171" s="247">
        <f>IF(N171="základná",J171,0)</f>
        <v>0</v>
      </c>
      <c r="BF171" s="247">
        <f>IF(N171="znížená",J171,0)</f>
        <v>0</v>
      </c>
      <c r="BG171" s="247">
        <f>IF(N171="zákl. prenesená",J171,0)</f>
        <v>0</v>
      </c>
      <c r="BH171" s="247">
        <f>IF(N171="zníž. prenesená",J171,0)</f>
        <v>0</v>
      </c>
      <c r="BI171" s="247">
        <f>IF(N171="nulová",J171,0)</f>
        <v>0</v>
      </c>
      <c r="BJ171" s="14" t="s">
        <v>87</v>
      </c>
      <c r="BK171" s="247">
        <f>ROUND(I171*H171,2)</f>
        <v>0</v>
      </c>
      <c r="BL171" s="14" t="s">
        <v>241</v>
      </c>
      <c r="BM171" s="246" t="s">
        <v>3478</v>
      </c>
    </row>
    <row r="172" s="2" customFormat="1" ht="16.5" customHeight="1">
      <c r="A172" s="35"/>
      <c r="B172" s="36"/>
      <c r="C172" s="234" t="s">
        <v>352</v>
      </c>
      <c r="D172" s="234" t="s">
        <v>179</v>
      </c>
      <c r="E172" s="235" t="s">
        <v>3479</v>
      </c>
      <c r="F172" s="236" t="s">
        <v>3480</v>
      </c>
      <c r="G172" s="237" t="s">
        <v>2024</v>
      </c>
      <c r="H172" s="238">
        <v>10</v>
      </c>
      <c r="I172" s="239"/>
      <c r="J172" s="240">
        <f>ROUND(I172*H172,2)</f>
        <v>0</v>
      </c>
      <c r="K172" s="241"/>
      <c r="L172" s="41"/>
      <c r="M172" s="242" t="s">
        <v>1</v>
      </c>
      <c r="N172" s="243" t="s">
        <v>40</v>
      </c>
      <c r="O172" s="94"/>
      <c r="P172" s="244">
        <f>O172*H172</f>
        <v>0</v>
      </c>
      <c r="Q172" s="244">
        <v>0</v>
      </c>
      <c r="R172" s="244">
        <f>Q172*H172</f>
        <v>0</v>
      </c>
      <c r="S172" s="244">
        <v>0</v>
      </c>
      <c r="T172" s="24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46" t="s">
        <v>241</v>
      </c>
      <c r="AT172" s="246" t="s">
        <v>179</v>
      </c>
      <c r="AU172" s="246" t="s">
        <v>81</v>
      </c>
      <c r="AY172" s="14" t="s">
        <v>177</v>
      </c>
      <c r="BE172" s="247">
        <f>IF(N172="základná",J172,0)</f>
        <v>0</v>
      </c>
      <c r="BF172" s="247">
        <f>IF(N172="znížená",J172,0)</f>
        <v>0</v>
      </c>
      <c r="BG172" s="247">
        <f>IF(N172="zákl. prenesená",J172,0)</f>
        <v>0</v>
      </c>
      <c r="BH172" s="247">
        <f>IF(N172="zníž. prenesená",J172,0)</f>
        <v>0</v>
      </c>
      <c r="BI172" s="247">
        <f>IF(N172="nulová",J172,0)</f>
        <v>0</v>
      </c>
      <c r="BJ172" s="14" t="s">
        <v>87</v>
      </c>
      <c r="BK172" s="247">
        <f>ROUND(I172*H172,2)</f>
        <v>0</v>
      </c>
      <c r="BL172" s="14" t="s">
        <v>241</v>
      </c>
      <c r="BM172" s="246" t="s">
        <v>3481</v>
      </c>
    </row>
    <row r="173" s="2" customFormat="1" ht="24.15" customHeight="1">
      <c r="A173" s="35"/>
      <c r="B173" s="36"/>
      <c r="C173" s="234" t="s">
        <v>356</v>
      </c>
      <c r="D173" s="234" t="s">
        <v>179</v>
      </c>
      <c r="E173" s="235" t="s">
        <v>2790</v>
      </c>
      <c r="F173" s="236" t="s">
        <v>2791</v>
      </c>
      <c r="G173" s="237" t="s">
        <v>263</v>
      </c>
      <c r="H173" s="238">
        <v>0.039</v>
      </c>
      <c r="I173" s="239"/>
      <c r="J173" s="240">
        <f>ROUND(I173*H173,2)</f>
        <v>0</v>
      </c>
      <c r="K173" s="241"/>
      <c r="L173" s="41"/>
      <c r="M173" s="242" t="s">
        <v>1</v>
      </c>
      <c r="N173" s="243" t="s">
        <v>40</v>
      </c>
      <c r="O173" s="94"/>
      <c r="P173" s="244">
        <f>O173*H173</f>
        <v>0</v>
      </c>
      <c r="Q173" s="244">
        <v>0</v>
      </c>
      <c r="R173" s="244">
        <f>Q173*H173</f>
        <v>0</v>
      </c>
      <c r="S173" s="244">
        <v>0</v>
      </c>
      <c r="T173" s="24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46" t="s">
        <v>241</v>
      </c>
      <c r="AT173" s="246" t="s">
        <v>179</v>
      </c>
      <c r="AU173" s="246" t="s">
        <v>81</v>
      </c>
      <c r="AY173" s="14" t="s">
        <v>177</v>
      </c>
      <c r="BE173" s="247">
        <f>IF(N173="základná",J173,0)</f>
        <v>0</v>
      </c>
      <c r="BF173" s="247">
        <f>IF(N173="znížená",J173,0)</f>
        <v>0</v>
      </c>
      <c r="BG173" s="247">
        <f>IF(N173="zákl. prenesená",J173,0)</f>
        <v>0</v>
      </c>
      <c r="BH173" s="247">
        <f>IF(N173="zníž. prenesená",J173,0)</f>
        <v>0</v>
      </c>
      <c r="BI173" s="247">
        <f>IF(N173="nulová",J173,0)</f>
        <v>0</v>
      </c>
      <c r="BJ173" s="14" t="s">
        <v>87</v>
      </c>
      <c r="BK173" s="247">
        <f>ROUND(I173*H173,2)</f>
        <v>0</v>
      </c>
      <c r="BL173" s="14" t="s">
        <v>241</v>
      </c>
      <c r="BM173" s="246" t="s">
        <v>3482</v>
      </c>
    </row>
    <row r="174" s="2" customFormat="1" ht="16.5" customHeight="1">
      <c r="A174" s="35"/>
      <c r="B174" s="36"/>
      <c r="C174" s="248" t="s">
        <v>360</v>
      </c>
      <c r="D174" s="248" t="s">
        <v>270</v>
      </c>
      <c r="E174" s="249" t="s">
        <v>3483</v>
      </c>
      <c r="F174" s="250" t="s">
        <v>3484</v>
      </c>
      <c r="G174" s="251" t="s">
        <v>1953</v>
      </c>
      <c r="H174" s="252">
        <v>2</v>
      </c>
      <c r="I174" s="253"/>
      <c r="J174" s="254">
        <f>ROUND(I174*H174,2)</f>
        <v>0</v>
      </c>
      <c r="K174" s="255"/>
      <c r="L174" s="256"/>
      <c r="M174" s="257" t="s">
        <v>1</v>
      </c>
      <c r="N174" s="258" t="s">
        <v>40</v>
      </c>
      <c r="O174" s="94"/>
      <c r="P174" s="244">
        <f>O174*H174</f>
        <v>0</v>
      </c>
      <c r="Q174" s="244">
        <v>0</v>
      </c>
      <c r="R174" s="244">
        <f>Q174*H174</f>
        <v>0</v>
      </c>
      <c r="S174" s="244">
        <v>0</v>
      </c>
      <c r="T174" s="24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46" t="s">
        <v>307</v>
      </c>
      <c r="AT174" s="246" t="s">
        <v>270</v>
      </c>
      <c r="AU174" s="246" t="s">
        <v>81</v>
      </c>
      <c r="AY174" s="14" t="s">
        <v>177</v>
      </c>
      <c r="BE174" s="247">
        <f>IF(N174="základná",J174,0)</f>
        <v>0</v>
      </c>
      <c r="BF174" s="247">
        <f>IF(N174="znížená",J174,0)</f>
        <v>0</v>
      </c>
      <c r="BG174" s="247">
        <f>IF(N174="zákl. prenesená",J174,0)</f>
        <v>0</v>
      </c>
      <c r="BH174" s="247">
        <f>IF(N174="zníž. prenesená",J174,0)</f>
        <v>0</v>
      </c>
      <c r="BI174" s="247">
        <f>IF(N174="nulová",J174,0)</f>
        <v>0</v>
      </c>
      <c r="BJ174" s="14" t="s">
        <v>87</v>
      </c>
      <c r="BK174" s="247">
        <f>ROUND(I174*H174,2)</f>
        <v>0</v>
      </c>
      <c r="BL174" s="14" t="s">
        <v>241</v>
      </c>
      <c r="BM174" s="246" t="s">
        <v>3485</v>
      </c>
    </row>
    <row r="175" s="2" customFormat="1" ht="16.5" customHeight="1">
      <c r="A175" s="35"/>
      <c r="B175" s="36"/>
      <c r="C175" s="248" t="s">
        <v>364</v>
      </c>
      <c r="D175" s="248" t="s">
        <v>270</v>
      </c>
      <c r="E175" s="249" t="s">
        <v>3486</v>
      </c>
      <c r="F175" s="250" t="s">
        <v>3487</v>
      </c>
      <c r="G175" s="251" t="s">
        <v>1953</v>
      </c>
      <c r="H175" s="252">
        <v>2</v>
      </c>
      <c r="I175" s="253"/>
      <c r="J175" s="254">
        <f>ROUND(I175*H175,2)</f>
        <v>0</v>
      </c>
      <c r="K175" s="255"/>
      <c r="L175" s="256"/>
      <c r="M175" s="257" t="s">
        <v>1</v>
      </c>
      <c r="N175" s="258" t="s">
        <v>40</v>
      </c>
      <c r="O175" s="94"/>
      <c r="P175" s="244">
        <f>O175*H175</f>
        <v>0</v>
      </c>
      <c r="Q175" s="244">
        <v>0</v>
      </c>
      <c r="R175" s="244">
        <f>Q175*H175</f>
        <v>0</v>
      </c>
      <c r="S175" s="244">
        <v>0</v>
      </c>
      <c r="T175" s="24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46" t="s">
        <v>307</v>
      </c>
      <c r="AT175" s="246" t="s">
        <v>270</v>
      </c>
      <c r="AU175" s="246" t="s">
        <v>81</v>
      </c>
      <c r="AY175" s="14" t="s">
        <v>177</v>
      </c>
      <c r="BE175" s="247">
        <f>IF(N175="základná",J175,0)</f>
        <v>0</v>
      </c>
      <c r="BF175" s="247">
        <f>IF(N175="znížená",J175,0)</f>
        <v>0</v>
      </c>
      <c r="BG175" s="247">
        <f>IF(N175="zákl. prenesená",J175,0)</f>
        <v>0</v>
      </c>
      <c r="BH175" s="247">
        <f>IF(N175="zníž. prenesená",J175,0)</f>
        <v>0</v>
      </c>
      <c r="BI175" s="247">
        <f>IF(N175="nulová",J175,0)</f>
        <v>0</v>
      </c>
      <c r="BJ175" s="14" t="s">
        <v>87</v>
      </c>
      <c r="BK175" s="247">
        <f>ROUND(I175*H175,2)</f>
        <v>0</v>
      </c>
      <c r="BL175" s="14" t="s">
        <v>241</v>
      </c>
      <c r="BM175" s="246" t="s">
        <v>3488</v>
      </c>
    </row>
    <row r="176" s="12" customFormat="1" ht="25.92" customHeight="1">
      <c r="A176" s="12"/>
      <c r="B176" s="218"/>
      <c r="C176" s="219"/>
      <c r="D176" s="220" t="s">
        <v>73</v>
      </c>
      <c r="E176" s="221" t="s">
        <v>2869</v>
      </c>
      <c r="F176" s="221" t="s">
        <v>2870</v>
      </c>
      <c r="G176" s="219"/>
      <c r="H176" s="219"/>
      <c r="I176" s="222"/>
      <c r="J176" s="223">
        <f>BK176</f>
        <v>0</v>
      </c>
      <c r="K176" s="219"/>
      <c r="L176" s="224"/>
      <c r="M176" s="225"/>
      <c r="N176" s="226"/>
      <c r="O176" s="226"/>
      <c r="P176" s="227">
        <f>SUM(P177:P181)</f>
        <v>0</v>
      </c>
      <c r="Q176" s="226"/>
      <c r="R176" s="227">
        <f>SUM(R177:R181)</f>
        <v>0</v>
      </c>
      <c r="S176" s="226"/>
      <c r="T176" s="228">
        <f>SUM(T177:T181)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29" t="s">
        <v>87</v>
      </c>
      <c r="AT176" s="230" t="s">
        <v>73</v>
      </c>
      <c r="AU176" s="230" t="s">
        <v>74</v>
      </c>
      <c r="AY176" s="229" t="s">
        <v>177</v>
      </c>
      <c r="BK176" s="231">
        <f>SUM(BK177:BK181)</f>
        <v>0</v>
      </c>
    </row>
    <row r="177" s="2" customFormat="1" ht="24.15" customHeight="1">
      <c r="A177" s="35"/>
      <c r="B177" s="36"/>
      <c r="C177" s="234" t="s">
        <v>368</v>
      </c>
      <c r="D177" s="234" t="s">
        <v>179</v>
      </c>
      <c r="E177" s="235" t="s">
        <v>3489</v>
      </c>
      <c r="F177" s="236" t="s">
        <v>3490</v>
      </c>
      <c r="G177" s="237" t="s">
        <v>1953</v>
      </c>
      <c r="H177" s="238">
        <v>2</v>
      </c>
      <c r="I177" s="239"/>
      <c r="J177" s="240">
        <f>ROUND(I177*H177,2)</f>
        <v>0</v>
      </c>
      <c r="K177" s="241"/>
      <c r="L177" s="41"/>
      <c r="M177" s="242" t="s">
        <v>1</v>
      </c>
      <c r="N177" s="243" t="s">
        <v>40</v>
      </c>
      <c r="O177" s="94"/>
      <c r="P177" s="244">
        <f>O177*H177</f>
        <v>0</v>
      </c>
      <c r="Q177" s="244">
        <v>0</v>
      </c>
      <c r="R177" s="244">
        <f>Q177*H177</f>
        <v>0</v>
      </c>
      <c r="S177" s="244">
        <v>0</v>
      </c>
      <c r="T177" s="24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46" t="s">
        <v>241</v>
      </c>
      <c r="AT177" s="246" t="s">
        <v>179</v>
      </c>
      <c r="AU177" s="246" t="s">
        <v>81</v>
      </c>
      <c r="AY177" s="14" t="s">
        <v>177</v>
      </c>
      <c r="BE177" s="247">
        <f>IF(N177="základná",J177,0)</f>
        <v>0</v>
      </c>
      <c r="BF177" s="247">
        <f>IF(N177="znížená",J177,0)</f>
        <v>0</v>
      </c>
      <c r="BG177" s="247">
        <f>IF(N177="zákl. prenesená",J177,0)</f>
        <v>0</v>
      </c>
      <c r="BH177" s="247">
        <f>IF(N177="zníž. prenesená",J177,0)</f>
        <v>0</v>
      </c>
      <c r="BI177" s="247">
        <f>IF(N177="nulová",J177,0)</f>
        <v>0</v>
      </c>
      <c r="BJ177" s="14" t="s">
        <v>87</v>
      </c>
      <c r="BK177" s="247">
        <f>ROUND(I177*H177,2)</f>
        <v>0</v>
      </c>
      <c r="BL177" s="14" t="s">
        <v>241</v>
      </c>
      <c r="BM177" s="246" t="s">
        <v>3491</v>
      </c>
    </row>
    <row r="178" s="2" customFormat="1" ht="24.15" customHeight="1">
      <c r="A178" s="35"/>
      <c r="B178" s="36"/>
      <c r="C178" s="234" t="s">
        <v>373</v>
      </c>
      <c r="D178" s="234" t="s">
        <v>179</v>
      </c>
      <c r="E178" s="235" t="s">
        <v>3492</v>
      </c>
      <c r="F178" s="236" t="s">
        <v>3493</v>
      </c>
      <c r="G178" s="237" t="s">
        <v>1953</v>
      </c>
      <c r="H178" s="238">
        <v>2</v>
      </c>
      <c r="I178" s="239"/>
      <c r="J178" s="240">
        <f>ROUND(I178*H178,2)</f>
        <v>0</v>
      </c>
      <c r="K178" s="241"/>
      <c r="L178" s="41"/>
      <c r="M178" s="242" t="s">
        <v>1</v>
      </c>
      <c r="N178" s="243" t="s">
        <v>40</v>
      </c>
      <c r="O178" s="94"/>
      <c r="P178" s="244">
        <f>O178*H178</f>
        <v>0</v>
      </c>
      <c r="Q178" s="244">
        <v>0</v>
      </c>
      <c r="R178" s="244">
        <f>Q178*H178</f>
        <v>0</v>
      </c>
      <c r="S178" s="244">
        <v>0</v>
      </c>
      <c r="T178" s="24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46" t="s">
        <v>241</v>
      </c>
      <c r="AT178" s="246" t="s">
        <v>179</v>
      </c>
      <c r="AU178" s="246" t="s">
        <v>81</v>
      </c>
      <c r="AY178" s="14" t="s">
        <v>177</v>
      </c>
      <c r="BE178" s="247">
        <f>IF(N178="základná",J178,0)</f>
        <v>0</v>
      </c>
      <c r="BF178" s="247">
        <f>IF(N178="znížená",J178,0)</f>
        <v>0</v>
      </c>
      <c r="BG178" s="247">
        <f>IF(N178="zákl. prenesená",J178,0)</f>
        <v>0</v>
      </c>
      <c r="BH178" s="247">
        <f>IF(N178="zníž. prenesená",J178,0)</f>
        <v>0</v>
      </c>
      <c r="BI178" s="247">
        <f>IF(N178="nulová",J178,0)</f>
        <v>0</v>
      </c>
      <c r="BJ178" s="14" t="s">
        <v>87</v>
      </c>
      <c r="BK178" s="247">
        <f>ROUND(I178*H178,2)</f>
        <v>0</v>
      </c>
      <c r="BL178" s="14" t="s">
        <v>241</v>
      </c>
      <c r="BM178" s="246" t="s">
        <v>3494</v>
      </c>
    </row>
    <row r="179" s="2" customFormat="1" ht="21.75" customHeight="1">
      <c r="A179" s="35"/>
      <c r="B179" s="36"/>
      <c r="C179" s="234" t="s">
        <v>377</v>
      </c>
      <c r="D179" s="234" t="s">
        <v>179</v>
      </c>
      <c r="E179" s="235" t="s">
        <v>3495</v>
      </c>
      <c r="F179" s="236" t="s">
        <v>3496</v>
      </c>
      <c r="G179" s="237" t="s">
        <v>1953</v>
      </c>
      <c r="H179" s="238">
        <v>2</v>
      </c>
      <c r="I179" s="239"/>
      <c r="J179" s="240">
        <f>ROUND(I179*H179,2)</f>
        <v>0</v>
      </c>
      <c r="K179" s="241"/>
      <c r="L179" s="41"/>
      <c r="M179" s="242" t="s">
        <v>1</v>
      </c>
      <c r="N179" s="243" t="s">
        <v>40</v>
      </c>
      <c r="O179" s="94"/>
      <c r="P179" s="244">
        <f>O179*H179</f>
        <v>0</v>
      </c>
      <c r="Q179" s="244">
        <v>0</v>
      </c>
      <c r="R179" s="244">
        <f>Q179*H179</f>
        <v>0</v>
      </c>
      <c r="S179" s="244">
        <v>0</v>
      </c>
      <c r="T179" s="24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46" t="s">
        <v>241</v>
      </c>
      <c r="AT179" s="246" t="s">
        <v>179</v>
      </c>
      <c r="AU179" s="246" t="s">
        <v>81</v>
      </c>
      <c r="AY179" s="14" t="s">
        <v>177</v>
      </c>
      <c r="BE179" s="247">
        <f>IF(N179="základná",J179,0)</f>
        <v>0</v>
      </c>
      <c r="BF179" s="247">
        <f>IF(N179="znížená",J179,0)</f>
        <v>0</v>
      </c>
      <c r="BG179" s="247">
        <f>IF(N179="zákl. prenesená",J179,0)</f>
        <v>0</v>
      </c>
      <c r="BH179" s="247">
        <f>IF(N179="zníž. prenesená",J179,0)</f>
        <v>0</v>
      </c>
      <c r="BI179" s="247">
        <f>IF(N179="nulová",J179,0)</f>
        <v>0</v>
      </c>
      <c r="BJ179" s="14" t="s">
        <v>87</v>
      </c>
      <c r="BK179" s="247">
        <f>ROUND(I179*H179,2)</f>
        <v>0</v>
      </c>
      <c r="BL179" s="14" t="s">
        <v>241</v>
      </c>
      <c r="BM179" s="246" t="s">
        <v>3497</v>
      </c>
    </row>
    <row r="180" s="2" customFormat="1" ht="16.5" customHeight="1">
      <c r="A180" s="35"/>
      <c r="B180" s="36"/>
      <c r="C180" s="234" t="s">
        <v>381</v>
      </c>
      <c r="D180" s="234" t="s">
        <v>179</v>
      </c>
      <c r="E180" s="235" t="s">
        <v>3498</v>
      </c>
      <c r="F180" s="236" t="s">
        <v>3499</v>
      </c>
      <c r="G180" s="237" t="s">
        <v>1953</v>
      </c>
      <c r="H180" s="238">
        <v>2</v>
      </c>
      <c r="I180" s="239"/>
      <c r="J180" s="240">
        <f>ROUND(I180*H180,2)</f>
        <v>0</v>
      </c>
      <c r="K180" s="241"/>
      <c r="L180" s="41"/>
      <c r="M180" s="242" t="s">
        <v>1</v>
      </c>
      <c r="N180" s="243" t="s">
        <v>40</v>
      </c>
      <c r="O180" s="94"/>
      <c r="P180" s="244">
        <f>O180*H180</f>
        <v>0</v>
      </c>
      <c r="Q180" s="244">
        <v>0</v>
      </c>
      <c r="R180" s="244">
        <f>Q180*H180</f>
        <v>0</v>
      </c>
      <c r="S180" s="244">
        <v>0</v>
      </c>
      <c r="T180" s="24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46" t="s">
        <v>241</v>
      </c>
      <c r="AT180" s="246" t="s">
        <v>179</v>
      </c>
      <c r="AU180" s="246" t="s">
        <v>81</v>
      </c>
      <c r="AY180" s="14" t="s">
        <v>177</v>
      </c>
      <c r="BE180" s="247">
        <f>IF(N180="základná",J180,0)</f>
        <v>0</v>
      </c>
      <c r="BF180" s="247">
        <f>IF(N180="znížená",J180,0)</f>
        <v>0</v>
      </c>
      <c r="BG180" s="247">
        <f>IF(N180="zákl. prenesená",J180,0)</f>
        <v>0</v>
      </c>
      <c r="BH180" s="247">
        <f>IF(N180="zníž. prenesená",J180,0)</f>
        <v>0</v>
      </c>
      <c r="BI180" s="247">
        <f>IF(N180="nulová",J180,0)</f>
        <v>0</v>
      </c>
      <c r="BJ180" s="14" t="s">
        <v>87</v>
      </c>
      <c r="BK180" s="247">
        <f>ROUND(I180*H180,2)</f>
        <v>0</v>
      </c>
      <c r="BL180" s="14" t="s">
        <v>241</v>
      </c>
      <c r="BM180" s="246" t="s">
        <v>3500</v>
      </c>
    </row>
    <row r="181" s="2" customFormat="1" ht="21.75" customHeight="1">
      <c r="A181" s="35"/>
      <c r="B181" s="36"/>
      <c r="C181" s="234" t="s">
        <v>385</v>
      </c>
      <c r="D181" s="234" t="s">
        <v>179</v>
      </c>
      <c r="E181" s="235" t="s">
        <v>2905</v>
      </c>
      <c r="F181" s="236" t="s">
        <v>2906</v>
      </c>
      <c r="G181" s="237" t="s">
        <v>263</v>
      </c>
      <c r="H181" s="238">
        <v>0.0080000000000000002</v>
      </c>
      <c r="I181" s="239"/>
      <c r="J181" s="240">
        <f>ROUND(I181*H181,2)</f>
        <v>0</v>
      </c>
      <c r="K181" s="241"/>
      <c r="L181" s="41"/>
      <c r="M181" s="260" t="s">
        <v>1</v>
      </c>
      <c r="N181" s="261" t="s">
        <v>40</v>
      </c>
      <c r="O181" s="262"/>
      <c r="P181" s="263">
        <f>O181*H181</f>
        <v>0</v>
      </c>
      <c r="Q181" s="263">
        <v>0</v>
      </c>
      <c r="R181" s="263">
        <f>Q181*H181</f>
        <v>0</v>
      </c>
      <c r="S181" s="263">
        <v>0</v>
      </c>
      <c r="T181" s="264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46" t="s">
        <v>241</v>
      </c>
      <c r="AT181" s="246" t="s">
        <v>179</v>
      </c>
      <c r="AU181" s="246" t="s">
        <v>81</v>
      </c>
      <c r="AY181" s="14" t="s">
        <v>177</v>
      </c>
      <c r="BE181" s="247">
        <f>IF(N181="základná",J181,0)</f>
        <v>0</v>
      </c>
      <c r="BF181" s="247">
        <f>IF(N181="znížená",J181,0)</f>
        <v>0</v>
      </c>
      <c r="BG181" s="247">
        <f>IF(N181="zákl. prenesená",J181,0)</f>
        <v>0</v>
      </c>
      <c r="BH181" s="247">
        <f>IF(N181="zníž. prenesená",J181,0)</f>
        <v>0</v>
      </c>
      <c r="BI181" s="247">
        <f>IF(N181="nulová",J181,0)</f>
        <v>0</v>
      </c>
      <c r="BJ181" s="14" t="s">
        <v>87</v>
      </c>
      <c r="BK181" s="247">
        <f>ROUND(I181*H181,2)</f>
        <v>0</v>
      </c>
      <c r="BL181" s="14" t="s">
        <v>241</v>
      </c>
      <c r="BM181" s="246" t="s">
        <v>3501</v>
      </c>
    </row>
    <row r="182" s="2" customFormat="1" ht="6.96" customHeight="1">
      <c r="A182" s="35"/>
      <c r="B182" s="69"/>
      <c r="C182" s="70"/>
      <c r="D182" s="70"/>
      <c r="E182" s="70"/>
      <c r="F182" s="70"/>
      <c r="G182" s="70"/>
      <c r="H182" s="70"/>
      <c r="I182" s="70"/>
      <c r="J182" s="70"/>
      <c r="K182" s="70"/>
      <c r="L182" s="41"/>
      <c r="M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</row>
  </sheetData>
  <sheetProtection sheet="1" autoFilter="0" formatColumns="0" formatRows="0" objects="1" scenarios="1" spinCount="100000" saltValue="hKx1hwvBNURBSANoZjOs02QMu257fqAvOBdfV0BDdUO/KUmSWKpiSLiGdrttnekn/lMs/7oD2sK0QmqijbVyGA==" hashValue="3VNoz8JCUMnyYNZZd1Pt2SpYz3mKi+S/V+E8kLmdVGq5Vk1kZPoA8hkDpnVSN9x7PixnpHCscDA898+XXJOfHw==" algorithmName="SHA-512" password="CC35"/>
  <autoFilter ref="C122:K181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115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17"/>
      <c r="AT3" s="14" t="s">
        <v>74</v>
      </c>
    </row>
    <row r="4" s="1" customFormat="1" ht="24.96" customHeight="1">
      <c r="B4" s="17"/>
      <c r="D4" s="151" t="s">
        <v>122</v>
      </c>
      <c r="L4" s="17"/>
      <c r="M4" s="15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53" t="s">
        <v>15</v>
      </c>
      <c r="L6" s="17"/>
    </row>
    <row r="7" s="1" customFormat="1" ht="16.5" customHeight="1">
      <c r="B7" s="17"/>
      <c r="E7" s="154" t="str">
        <f>'Rekapitulácia stavby'!K6</f>
        <v>Prístavba základnej školy Suchá nad Parnou</v>
      </c>
      <c r="F7" s="153"/>
      <c r="G7" s="153"/>
      <c r="H7" s="153"/>
      <c r="L7" s="17"/>
    </row>
    <row r="8" s="2" customFormat="1" ht="12" customHeight="1">
      <c r="A8" s="35"/>
      <c r="B8" s="41"/>
      <c r="C8" s="35"/>
      <c r="D8" s="153" t="s">
        <v>123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55" t="s">
        <v>3502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53" t="s">
        <v>17</v>
      </c>
      <c r="E11" s="35"/>
      <c r="F11" s="144" t="s">
        <v>1</v>
      </c>
      <c r="G11" s="35"/>
      <c r="H11" s="35"/>
      <c r="I11" s="153" t="s">
        <v>18</v>
      </c>
      <c r="J11" s="144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53" t="s">
        <v>19</v>
      </c>
      <c r="E12" s="35"/>
      <c r="F12" s="144" t="s">
        <v>20</v>
      </c>
      <c r="G12" s="35"/>
      <c r="H12" s="35"/>
      <c r="I12" s="153" t="s">
        <v>21</v>
      </c>
      <c r="J12" s="156" t="str">
        <f>'Rekapitulácia stavby'!AN8</f>
        <v>9. 2. 2022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53" t="s">
        <v>23</v>
      </c>
      <c r="E14" s="35"/>
      <c r="F14" s="35"/>
      <c r="G14" s="35"/>
      <c r="H14" s="35"/>
      <c r="I14" s="153" t="s">
        <v>24</v>
      </c>
      <c r="J14" s="144" t="s">
        <v>1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4" t="s">
        <v>25</v>
      </c>
      <c r="F15" s="35"/>
      <c r="G15" s="35"/>
      <c r="H15" s="35"/>
      <c r="I15" s="153" t="s">
        <v>26</v>
      </c>
      <c r="J15" s="144" t="s">
        <v>1</v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53" t="s">
        <v>27</v>
      </c>
      <c r="E17" s="35"/>
      <c r="F17" s="35"/>
      <c r="G17" s="35"/>
      <c r="H17" s="35"/>
      <c r="I17" s="15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4"/>
      <c r="G18" s="144"/>
      <c r="H18" s="144"/>
      <c r="I18" s="153" t="s">
        <v>26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53" t="s">
        <v>29</v>
      </c>
      <c r="E20" s="35"/>
      <c r="F20" s="35"/>
      <c r="G20" s="35"/>
      <c r="H20" s="35"/>
      <c r="I20" s="153" t="s">
        <v>24</v>
      </c>
      <c r="J20" s="144" t="s">
        <v>1</v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4" t="s">
        <v>30</v>
      </c>
      <c r="F21" s="35"/>
      <c r="G21" s="35"/>
      <c r="H21" s="35"/>
      <c r="I21" s="153" t="s">
        <v>26</v>
      </c>
      <c r="J21" s="144" t="s">
        <v>1</v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53" t="s">
        <v>32</v>
      </c>
      <c r="E23" s="35"/>
      <c r="F23" s="35"/>
      <c r="G23" s="35"/>
      <c r="H23" s="35"/>
      <c r="I23" s="153" t="s">
        <v>24</v>
      </c>
      <c r="J23" s="144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4" t="str">
        <f>IF('Rekapitulácia stavby'!E20="","",'Rekapitulácia stavby'!E20)</f>
        <v xml:space="preserve"> </v>
      </c>
      <c r="F24" s="35"/>
      <c r="G24" s="35"/>
      <c r="H24" s="35"/>
      <c r="I24" s="153" t="s">
        <v>26</v>
      </c>
      <c r="J24" s="144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53" t="s">
        <v>33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7"/>
      <c r="B27" s="158"/>
      <c r="C27" s="157"/>
      <c r="D27" s="157"/>
      <c r="E27" s="159" t="s">
        <v>1</v>
      </c>
      <c r="F27" s="159"/>
      <c r="G27" s="159"/>
      <c r="H27" s="159"/>
      <c r="I27" s="157"/>
      <c r="J27" s="157"/>
      <c r="K27" s="157"/>
      <c r="L27" s="160"/>
      <c r="S27" s="157"/>
      <c r="T27" s="157"/>
      <c r="U27" s="157"/>
      <c r="V27" s="157"/>
      <c r="W27" s="157"/>
      <c r="X27" s="157"/>
      <c r="Y27" s="157"/>
      <c r="Z27" s="157"/>
      <c r="AA27" s="157"/>
      <c r="AB27" s="157"/>
      <c r="AC27" s="157"/>
      <c r="AD27" s="157"/>
      <c r="AE27" s="157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61"/>
      <c r="E29" s="161"/>
      <c r="F29" s="161"/>
      <c r="G29" s="161"/>
      <c r="H29" s="161"/>
      <c r="I29" s="161"/>
      <c r="J29" s="161"/>
      <c r="K29" s="161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62" t="s">
        <v>34</v>
      </c>
      <c r="E30" s="35"/>
      <c r="F30" s="35"/>
      <c r="G30" s="35"/>
      <c r="H30" s="35"/>
      <c r="I30" s="35"/>
      <c r="J30" s="163">
        <f>ROUND(J121,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61"/>
      <c r="E31" s="161"/>
      <c r="F31" s="161"/>
      <c r="G31" s="161"/>
      <c r="H31" s="161"/>
      <c r="I31" s="161"/>
      <c r="J31" s="161"/>
      <c r="K31" s="161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64" t="s">
        <v>36</v>
      </c>
      <c r="G32" s="35"/>
      <c r="H32" s="35"/>
      <c r="I32" s="164" t="s">
        <v>35</v>
      </c>
      <c r="J32" s="164" t="s">
        <v>37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65" t="s">
        <v>38</v>
      </c>
      <c r="E33" s="166" t="s">
        <v>39</v>
      </c>
      <c r="F33" s="167">
        <f>ROUND((SUM(BE121:BE173)),  2)</f>
        <v>0</v>
      </c>
      <c r="G33" s="168"/>
      <c r="H33" s="168"/>
      <c r="I33" s="169">
        <v>0.20000000000000001</v>
      </c>
      <c r="J33" s="167">
        <f>ROUND(((SUM(BE121:BE173))*I33),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66" t="s">
        <v>40</v>
      </c>
      <c r="F34" s="167">
        <f>ROUND((SUM(BF121:BF173)),  2)</f>
        <v>0</v>
      </c>
      <c r="G34" s="168"/>
      <c r="H34" s="168"/>
      <c r="I34" s="169">
        <v>0.20000000000000001</v>
      </c>
      <c r="J34" s="167">
        <f>ROUND(((SUM(BF121:BF173))*I34),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53" t="s">
        <v>41</v>
      </c>
      <c r="F35" s="170">
        <f>ROUND((SUM(BG121:BG173)),  2)</f>
        <v>0</v>
      </c>
      <c r="G35" s="35"/>
      <c r="H35" s="35"/>
      <c r="I35" s="171">
        <v>0.20000000000000001</v>
      </c>
      <c r="J35" s="170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53" t="s">
        <v>42</v>
      </c>
      <c r="F36" s="170">
        <f>ROUND((SUM(BH121:BH173)),  2)</f>
        <v>0</v>
      </c>
      <c r="G36" s="35"/>
      <c r="H36" s="35"/>
      <c r="I36" s="171">
        <v>0.20000000000000001</v>
      </c>
      <c r="J36" s="170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66" t="s">
        <v>43</v>
      </c>
      <c r="F37" s="167">
        <f>ROUND((SUM(BI121:BI173)),  2)</f>
        <v>0</v>
      </c>
      <c r="G37" s="168"/>
      <c r="H37" s="168"/>
      <c r="I37" s="169">
        <v>0</v>
      </c>
      <c r="J37" s="167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72"/>
      <c r="D39" s="173" t="s">
        <v>44</v>
      </c>
      <c r="E39" s="174"/>
      <c r="F39" s="174"/>
      <c r="G39" s="175" t="s">
        <v>45</v>
      </c>
      <c r="H39" s="176" t="s">
        <v>46</v>
      </c>
      <c r="I39" s="174"/>
      <c r="J39" s="177">
        <f>SUM(J30:J37)</f>
        <v>0</v>
      </c>
      <c r="K39" s="178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9" t="s">
        <v>47</v>
      </c>
      <c r="E50" s="180"/>
      <c r="F50" s="180"/>
      <c r="G50" s="179" t="s">
        <v>48</v>
      </c>
      <c r="H50" s="180"/>
      <c r="I50" s="180"/>
      <c r="J50" s="180"/>
      <c r="K50" s="180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1" t="s">
        <v>49</v>
      </c>
      <c r="E61" s="182"/>
      <c r="F61" s="183" t="s">
        <v>50</v>
      </c>
      <c r="G61" s="181" t="s">
        <v>49</v>
      </c>
      <c r="H61" s="182"/>
      <c r="I61" s="182"/>
      <c r="J61" s="184" t="s">
        <v>50</v>
      </c>
      <c r="K61" s="182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9" t="s">
        <v>51</v>
      </c>
      <c r="E65" s="185"/>
      <c r="F65" s="185"/>
      <c r="G65" s="179" t="s">
        <v>52</v>
      </c>
      <c r="H65" s="185"/>
      <c r="I65" s="185"/>
      <c r="J65" s="185"/>
      <c r="K65" s="185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1" t="s">
        <v>49</v>
      </c>
      <c r="E76" s="182"/>
      <c r="F76" s="183" t="s">
        <v>50</v>
      </c>
      <c r="G76" s="181" t="s">
        <v>49</v>
      </c>
      <c r="H76" s="182"/>
      <c r="I76" s="182"/>
      <c r="J76" s="184" t="s">
        <v>50</v>
      </c>
      <c r="K76" s="182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6"/>
      <c r="C77" s="187"/>
      <c r="D77" s="187"/>
      <c r="E77" s="187"/>
      <c r="F77" s="187"/>
      <c r="G77" s="187"/>
      <c r="H77" s="187"/>
      <c r="I77" s="187"/>
      <c r="J77" s="187"/>
      <c r="K77" s="187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88"/>
      <c r="C81" s="189"/>
      <c r="D81" s="189"/>
      <c r="E81" s="189"/>
      <c r="F81" s="189"/>
      <c r="G81" s="189"/>
      <c r="H81" s="189"/>
      <c r="I81" s="189"/>
      <c r="J81" s="189"/>
      <c r="K81" s="189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127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90" t="str">
        <f>E7</f>
        <v>Prístavba základnej školy Suchá nad Parnou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123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9" t="str">
        <f>E9</f>
        <v>SO 04 - Areálový odvod dažďových vôd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9. 2. 2022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25.65" customHeight="1">
      <c r="A91" s="35"/>
      <c r="B91" s="36"/>
      <c r="C91" s="29" t="s">
        <v>23</v>
      </c>
      <c r="D91" s="37"/>
      <c r="E91" s="37"/>
      <c r="F91" s="24" t="str">
        <f>E15</f>
        <v>Obec Suchá nad Parnou</v>
      </c>
      <c r="G91" s="37"/>
      <c r="H91" s="37"/>
      <c r="I91" s="29" t="s">
        <v>29</v>
      </c>
      <c r="J91" s="33" t="str">
        <f>E21</f>
        <v xml:space="preserve">Ing.arch.  Martin Holeš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91" t="s">
        <v>128</v>
      </c>
      <c r="D94" s="192"/>
      <c r="E94" s="192"/>
      <c r="F94" s="192"/>
      <c r="G94" s="192"/>
      <c r="H94" s="192"/>
      <c r="I94" s="192"/>
      <c r="J94" s="193" t="s">
        <v>129</v>
      </c>
      <c r="K94" s="192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94" t="s">
        <v>130</v>
      </c>
      <c r="D96" s="37"/>
      <c r="E96" s="37"/>
      <c r="F96" s="37"/>
      <c r="G96" s="37"/>
      <c r="H96" s="37"/>
      <c r="I96" s="37"/>
      <c r="J96" s="113">
        <f>J121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131</v>
      </c>
    </row>
    <row r="97" hidden="1" s="9" customFormat="1" ht="24.96" customHeight="1">
      <c r="A97" s="9"/>
      <c r="B97" s="195"/>
      <c r="C97" s="196"/>
      <c r="D97" s="197" t="s">
        <v>3503</v>
      </c>
      <c r="E97" s="198"/>
      <c r="F97" s="198"/>
      <c r="G97" s="198"/>
      <c r="H97" s="198"/>
      <c r="I97" s="198"/>
      <c r="J97" s="199">
        <f>J122</f>
        <v>0</v>
      </c>
      <c r="K97" s="196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9" customFormat="1" ht="24.96" customHeight="1">
      <c r="A98" s="9"/>
      <c r="B98" s="195"/>
      <c r="C98" s="196"/>
      <c r="D98" s="197" t="s">
        <v>3504</v>
      </c>
      <c r="E98" s="198"/>
      <c r="F98" s="198"/>
      <c r="G98" s="198"/>
      <c r="H98" s="198"/>
      <c r="I98" s="198"/>
      <c r="J98" s="199">
        <f>J134</f>
        <v>0</v>
      </c>
      <c r="K98" s="196"/>
      <c r="L98" s="20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9" customFormat="1" ht="24.96" customHeight="1">
      <c r="A99" s="9"/>
      <c r="B99" s="195"/>
      <c r="C99" s="196"/>
      <c r="D99" s="197" t="s">
        <v>1911</v>
      </c>
      <c r="E99" s="198"/>
      <c r="F99" s="198"/>
      <c r="G99" s="198"/>
      <c r="H99" s="198"/>
      <c r="I99" s="198"/>
      <c r="J99" s="199">
        <f>J136</f>
        <v>0</v>
      </c>
      <c r="K99" s="196"/>
      <c r="L99" s="20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9" customFormat="1" ht="24.96" customHeight="1">
      <c r="A100" s="9"/>
      <c r="B100" s="195"/>
      <c r="C100" s="196"/>
      <c r="D100" s="197" t="s">
        <v>1912</v>
      </c>
      <c r="E100" s="198"/>
      <c r="F100" s="198"/>
      <c r="G100" s="198"/>
      <c r="H100" s="198"/>
      <c r="I100" s="198"/>
      <c r="J100" s="199">
        <f>J138</f>
        <v>0</v>
      </c>
      <c r="K100" s="196"/>
      <c r="L100" s="20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9" customFormat="1" ht="24.96" customHeight="1">
      <c r="A101" s="9"/>
      <c r="B101" s="195"/>
      <c r="C101" s="196"/>
      <c r="D101" s="197" t="s">
        <v>1913</v>
      </c>
      <c r="E101" s="198"/>
      <c r="F101" s="198"/>
      <c r="G101" s="198"/>
      <c r="H101" s="198"/>
      <c r="I101" s="198"/>
      <c r="J101" s="199">
        <f>J171</f>
        <v>0</v>
      </c>
      <c r="K101" s="196"/>
      <c r="L101" s="20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6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hidden="1" s="2" customFormat="1" ht="6.96" customHeight="1">
      <c r="A103" s="35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6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hidden="1"/>
    <row r="105" hidden="1"/>
    <row r="106" hidden="1"/>
    <row r="107" s="2" customFormat="1" ht="6.96" customHeight="1">
      <c r="A107" s="35"/>
      <c r="B107" s="71"/>
      <c r="C107" s="72"/>
      <c r="D107" s="72"/>
      <c r="E107" s="72"/>
      <c r="F107" s="72"/>
      <c r="G107" s="72"/>
      <c r="H107" s="72"/>
      <c r="I107" s="72"/>
      <c r="J107" s="72"/>
      <c r="K107" s="72"/>
      <c r="L107" s="6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163</v>
      </c>
      <c r="D108" s="37"/>
      <c r="E108" s="37"/>
      <c r="F108" s="37"/>
      <c r="G108" s="37"/>
      <c r="H108" s="37"/>
      <c r="I108" s="37"/>
      <c r="J108" s="37"/>
      <c r="K108" s="37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15</v>
      </c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190" t="str">
        <f>E7</f>
        <v>Prístavba základnej školy Suchá nad Parnou</v>
      </c>
      <c r="F111" s="29"/>
      <c r="G111" s="29"/>
      <c r="H111" s="29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123</v>
      </c>
      <c r="D112" s="37"/>
      <c r="E112" s="37"/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9" t="str">
        <f>E9</f>
        <v>SO 04 - Areálový odvod dažďových vôd</v>
      </c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19</v>
      </c>
      <c r="D115" s="37"/>
      <c r="E115" s="37"/>
      <c r="F115" s="24" t="str">
        <f>F12</f>
        <v xml:space="preserve"> </v>
      </c>
      <c r="G115" s="37"/>
      <c r="H115" s="37"/>
      <c r="I115" s="29" t="s">
        <v>21</v>
      </c>
      <c r="J115" s="82" t="str">
        <f>IF(J12="","",J12)</f>
        <v>9. 2. 2022</v>
      </c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5.65" customHeight="1">
      <c r="A117" s="35"/>
      <c r="B117" s="36"/>
      <c r="C117" s="29" t="s">
        <v>23</v>
      </c>
      <c r="D117" s="37"/>
      <c r="E117" s="37"/>
      <c r="F117" s="24" t="str">
        <f>E15</f>
        <v>Obec Suchá nad Parnou</v>
      </c>
      <c r="G117" s="37"/>
      <c r="H117" s="37"/>
      <c r="I117" s="29" t="s">
        <v>29</v>
      </c>
      <c r="J117" s="33" t="str">
        <f>E21</f>
        <v xml:space="preserve">Ing.arch.  Martin Holeš</v>
      </c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IF(E18="","",E18)</f>
        <v>Vyplň údaj</v>
      </c>
      <c r="G118" s="37"/>
      <c r="H118" s="37"/>
      <c r="I118" s="29" t="s">
        <v>32</v>
      </c>
      <c r="J118" s="33" t="str">
        <f>E24</f>
        <v xml:space="preserve"> </v>
      </c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206"/>
      <c r="B120" s="207"/>
      <c r="C120" s="208" t="s">
        <v>164</v>
      </c>
      <c r="D120" s="209" t="s">
        <v>59</v>
      </c>
      <c r="E120" s="209" t="s">
        <v>55</v>
      </c>
      <c r="F120" s="209" t="s">
        <v>56</v>
      </c>
      <c r="G120" s="209" t="s">
        <v>165</v>
      </c>
      <c r="H120" s="209" t="s">
        <v>166</v>
      </c>
      <c r="I120" s="209" t="s">
        <v>167</v>
      </c>
      <c r="J120" s="210" t="s">
        <v>129</v>
      </c>
      <c r="K120" s="211" t="s">
        <v>168</v>
      </c>
      <c r="L120" s="212"/>
      <c r="M120" s="103" t="s">
        <v>1</v>
      </c>
      <c r="N120" s="104" t="s">
        <v>38</v>
      </c>
      <c r="O120" s="104" t="s">
        <v>169</v>
      </c>
      <c r="P120" s="104" t="s">
        <v>170</v>
      </c>
      <c r="Q120" s="104" t="s">
        <v>171</v>
      </c>
      <c r="R120" s="104" t="s">
        <v>172</v>
      </c>
      <c r="S120" s="104" t="s">
        <v>173</v>
      </c>
      <c r="T120" s="105" t="s">
        <v>174</v>
      </c>
      <c r="U120" s="206"/>
      <c r="V120" s="206"/>
      <c r="W120" s="206"/>
      <c r="X120" s="206"/>
      <c r="Y120" s="206"/>
      <c r="Z120" s="206"/>
      <c r="AA120" s="206"/>
      <c r="AB120" s="206"/>
      <c r="AC120" s="206"/>
      <c r="AD120" s="206"/>
      <c r="AE120" s="206"/>
    </row>
    <row r="121" s="2" customFormat="1" ht="22.8" customHeight="1">
      <c r="A121" s="35"/>
      <c r="B121" s="36"/>
      <c r="C121" s="110" t="s">
        <v>130</v>
      </c>
      <c r="D121" s="37"/>
      <c r="E121" s="37"/>
      <c r="F121" s="37"/>
      <c r="G121" s="37"/>
      <c r="H121" s="37"/>
      <c r="I121" s="37"/>
      <c r="J121" s="213">
        <f>BK121</f>
        <v>0</v>
      </c>
      <c r="K121" s="37"/>
      <c r="L121" s="41"/>
      <c r="M121" s="106"/>
      <c r="N121" s="214"/>
      <c r="O121" s="107"/>
      <c r="P121" s="215">
        <f>P122+P134+P136+P138+P171</f>
        <v>0</v>
      </c>
      <c r="Q121" s="107"/>
      <c r="R121" s="215">
        <f>R122+R134+R136+R138+R171</f>
        <v>0</v>
      </c>
      <c r="S121" s="107"/>
      <c r="T121" s="216">
        <f>T122+T134+T136+T138+T171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73</v>
      </c>
      <c r="AU121" s="14" t="s">
        <v>131</v>
      </c>
      <c r="BK121" s="217">
        <f>BK122+BK134+BK136+BK138+BK171</f>
        <v>0</v>
      </c>
    </row>
    <row r="122" s="12" customFormat="1" ht="25.92" customHeight="1">
      <c r="A122" s="12"/>
      <c r="B122" s="218"/>
      <c r="C122" s="219"/>
      <c r="D122" s="220" t="s">
        <v>73</v>
      </c>
      <c r="E122" s="221" t="s">
        <v>81</v>
      </c>
      <c r="F122" s="221" t="s">
        <v>3505</v>
      </c>
      <c r="G122" s="219"/>
      <c r="H122" s="219"/>
      <c r="I122" s="222"/>
      <c r="J122" s="223">
        <f>BK122</f>
        <v>0</v>
      </c>
      <c r="K122" s="219"/>
      <c r="L122" s="224"/>
      <c r="M122" s="225"/>
      <c r="N122" s="226"/>
      <c r="O122" s="226"/>
      <c r="P122" s="227">
        <f>SUM(P123:P133)</f>
        <v>0</v>
      </c>
      <c r="Q122" s="226"/>
      <c r="R122" s="227">
        <f>SUM(R123:R133)</f>
        <v>0</v>
      </c>
      <c r="S122" s="226"/>
      <c r="T122" s="228">
        <f>SUM(T123:T133)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9" t="s">
        <v>81</v>
      </c>
      <c r="AT122" s="230" t="s">
        <v>73</v>
      </c>
      <c r="AU122" s="230" t="s">
        <v>74</v>
      </c>
      <c r="AY122" s="229" t="s">
        <v>177</v>
      </c>
      <c r="BK122" s="231">
        <f>SUM(BK123:BK133)</f>
        <v>0</v>
      </c>
    </row>
    <row r="123" s="2" customFormat="1" ht="16.5" customHeight="1">
      <c r="A123" s="35"/>
      <c r="B123" s="36"/>
      <c r="C123" s="234" t="s">
        <v>81</v>
      </c>
      <c r="D123" s="234" t="s">
        <v>179</v>
      </c>
      <c r="E123" s="235" t="s">
        <v>1920</v>
      </c>
      <c r="F123" s="236" t="s">
        <v>1921</v>
      </c>
      <c r="G123" s="237" t="s">
        <v>1922</v>
      </c>
      <c r="H123" s="238">
        <v>0.185</v>
      </c>
      <c r="I123" s="239"/>
      <c r="J123" s="240">
        <f>ROUND(I123*H123,2)</f>
        <v>0</v>
      </c>
      <c r="K123" s="241"/>
      <c r="L123" s="41"/>
      <c r="M123" s="242" t="s">
        <v>1</v>
      </c>
      <c r="N123" s="243" t="s">
        <v>40</v>
      </c>
      <c r="O123" s="94"/>
      <c r="P123" s="244">
        <f>O123*H123</f>
        <v>0</v>
      </c>
      <c r="Q123" s="244">
        <v>0</v>
      </c>
      <c r="R123" s="244">
        <f>Q123*H123</f>
        <v>0</v>
      </c>
      <c r="S123" s="244">
        <v>0</v>
      </c>
      <c r="T123" s="24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46" t="s">
        <v>183</v>
      </c>
      <c r="AT123" s="246" t="s">
        <v>179</v>
      </c>
      <c r="AU123" s="246" t="s">
        <v>81</v>
      </c>
      <c r="AY123" s="14" t="s">
        <v>177</v>
      </c>
      <c r="BE123" s="247">
        <f>IF(N123="základná",J123,0)</f>
        <v>0</v>
      </c>
      <c r="BF123" s="247">
        <f>IF(N123="znížená",J123,0)</f>
        <v>0</v>
      </c>
      <c r="BG123" s="247">
        <f>IF(N123="zákl. prenesená",J123,0)</f>
        <v>0</v>
      </c>
      <c r="BH123" s="247">
        <f>IF(N123="zníž. prenesená",J123,0)</f>
        <v>0</v>
      </c>
      <c r="BI123" s="247">
        <f>IF(N123="nulová",J123,0)</f>
        <v>0</v>
      </c>
      <c r="BJ123" s="14" t="s">
        <v>87</v>
      </c>
      <c r="BK123" s="247">
        <f>ROUND(I123*H123,2)</f>
        <v>0</v>
      </c>
      <c r="BL123" s="14" t="s">
        <v>183</v>
      </c>
      <c r="BM123" s="246" t="s">
        <v>3506</v>
      </c>
    </row>
    <row r="124" s="2" customFormat="1" ht="21.75" customHeight="1">
      <c r="A124" s="35"/>
      <c r="B124" s="36"/>
      <c r="C124" s="234" t="s">
        <v>87</v>
      </c>
      <c r="D124" s="234" t="s">
        <v>179</v>
      </c>
      <c r="E124" s="235" t="s">
        <v>3507</v>
      </c>
      <c r="F124" s="236" t="s">
        <v>3508</v>
      </c>
      <c r="G124" s="237" t="s">
        <v>187</v>
      </c>
      <c r="H124" s="238">
        <v>298.30000000000001</v>
      </c>
      <c r="I124" s="239"/>
      <c r="J124" s="240">
        <f>ROUND(I124*H124,2)</f>
        <v>0</v>
      </c>
      <c r="K124" s="241"/>
      <c r="L124" s="41"/>
      <c r="M124" s="242" t="s">
        <v>1</v>
      </c>
      <c r="N124" s="243" t="s">
        <v>40</v>
      </c>
      <c r="O124" s="94"/>
      <c r="P124" s="244">
        <f>O124*H124</f>
        <v>0</v>
      </c>
      <c r="Q124" s="244">
        <v>0</v>
      </c>
      <c r="R124" s="244">
        <f>Q124*H124</f>
        <v>0</v>
      </c>
      <c r="S124" s="244">
        <v>0</v>
      </c>
      <c r="T124" s="24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46" t="s">
        <v>183</v>
      </c>
      <c r="AT124" s="246" t="s">
        <v>179</v>
      </c>
      <c r="AU124" s="246" t="s">
        <v>81</v>
      </c>
      <c r="AY124" s="14" t="s">
        <v>177</v>
      </c>
      <c r="BE124" s="247">
        <f>IF(N124="základná",J124,0)</f>
        <v>0</v>
      </c>
      <c r="BF124" s="247">
        <f>IF(N124="znížená",J124,0)</f>
        <v>0</v>
      </c>
      <c r="BG124" s="247">
        <f>IF(N124="zákl. prenesená",J124,0)</f>
        <v>0</v>
      </c>
      <c r="BH124" s="247">
        <f>IF(N124="zníž. prenesená",J124,0)</f>
        <v>0</v>
      </c>
      <c r="BI124" s="247">
        <f>IF(N124="nulová",J124,0)</f>
        <v>0</v>
      </c>
      <c r="BJ124" s="14" t="s">
        <v>87</v>
      </c>
      <c r="BK124" s="247">
        <f>ROUND(I124*H124,2)</f>
        <v>0</v>
      </c>
      <c r="BL124" s="14" t="s">
        <v>183</v>
      </c>
      <c r="BM124" s="246" t="s">
        <v>3509</v>
      </c>
    </row>
    <row r="125" s="2" customFormat="1" ht="21.75" customHeight="1">
      <c r="A125" s="35"/>
      <c r="B125" s="36"/>
      <c r="C125" s="234" t="s">
        <v>189</v>
      </c>
      <c r="D125" s="234" t="s">
        <v>179</v>
      </c>
      <c r="E125" s="235" t="s">
        <v>1923</v>
      </c>
      <c r="F125" s="236" t="s">
        <v>1924</v>
      </c>
      <c r="G125" s="237" t="s">
        <v>187</v>
      </c>
      <c r="H125" s="238">
        <v>298.30000000000001</v>
      </c>
      <c r="I125" s="239"/>
      <c r="J125" s="240">
        <f>ROUND(I125*H125,2)</f>
        <v>0</v>
      </c>
      <c r="K125" s="241"/>
      <c r="L125" s="41"/>
      <c r="M125" s="242" t="s">
        <v>1</v>
      </c>
      <c r="N125" s="243" t="s">
        <v>40</v>
      </c>
      <c r="O125" s="94"/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46" t="s">
        <v>183</v>
      </c>
      <c r="AT125" s="246" t="s">
        <v>179</v>
      </c>
      <c r="AU125" s="246" t="s">
        <v>81</v>
      </c>
      <c r="AY125" s="14" t="s">
        <v>177</v>
      </c>
      <c r="BE125" s="247">
        <f>IF(N125="základná",J125,0)</f>
        <v>0</v>
      </c>
      <c r="BF125" s="247">
        <f>IF(N125="znížená",J125,0)</f>
        <v>0</v>
      </c>
      <c r="BG125" s="247">
        <f>IF(N125="zákl. prenesená",J125,0)</f>
        <v>0</v>
      </c>
      <c r="BH125" s="247">
        <f>IF(N125="zníž. prenesená",J125,0)</f>
        <v>0</v>
      </c>
      <c r="BI125" s="247">
        <f>IF(N125="nulová",J125,0)</f>
        <v>0</v>
      </c>
      <c r="BJ125" s="14" t="s">
        <v>87</v>
      </c>
      <c r="BK125" s="247">
        <f>ROUND(I125*H125,2)</f>
        <v>0</v>
      </c>
      <c r="BL125" s="14" t="s">
        <v>183</v>
      </c>
      <c r="BM125" s="246" t="s">
        <v>3510</v>
      </c>
    </row>
    <row r="126" s="2" customFormat="1" ht="24.15" customHeight="1">
      <c r="A126" s="35"/>
      <c r="B126" s="36"/>
      <c r="C126" s="234" t="s">
        <v>183</v>
      </c>
      <c r="D126" s="234" t="s">
        <v>179</v>
      </c>
      <c r="E126" s="235" t="s">
        <v>1927</v>
      </c>
      <c r="F126" s="236" t="s">
        <v>1928</v>
      </c>
      <c r="G126" s="237" t="s">
        <v>187</v>
      </c>
      <c r="H126" s="238">
        <v>298.30000000000001</v>
      </c>
      <c r="I126" s="239"/>
      <c r="J126" s="240">
        <f>ROUND(I126*H126,2)</f>
        <v>0</v>
      </c>
      <c r="K126" s="241"/>
      <c r="L126" s="41"/>
      <c r="M126" s="242" t="s">
        <v>1</v>
      </c>
      <c r="N126" s="243" t="s">
        <v>40</v>
      </c>
      <c r="O126" s="94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46" t="s">
        <v>183</v>
      </c>
      <c r="AT126" s="246" t="s">
        <v>179</v>
      </c>
      <c r="AU126" s="246" t="s">
        <v>81</v>
      </c>
      <c r="AY126" s="14" t="s">
        <v>177</v>
      </c>
      <c r="BE126" s="247">
        <f>IF(N126="základná",J126,0)</f>
        <v>0</v>
      </c>
      <c r="BF126" s="247">
        <f>IF(N126="znížená",J126,0)</f>
        <v>0</v>
      </c>
      <c r="BG126" s="247">
        <f>IF(N126="zákl. prenesená",J126,0)</f>
        <v>0</v>
      </c>
      <c r="BH126" s="247">
        <f>IF(N126="zníž. prenesená",J126,0)</f>
        <v>0</v>
      </c>
      <c r="BI126" s="247">
        <f>IF(N126="nulová",J126,0)</f>
        <v>0</v>
      </c>
      <c r="BJ126" s="14" t="s">
        <v>87</v>
      </c>
      <c r="BK126" s="247">
        <f>ROUND(I126*H126,2)</f>
        <v>0</v>
      </c>
      <c r="BL126" s="14" t="s">
        <v>183</v>
      </c>
      <c r="BM126" s="246" t="s">
        <v>3511</v>
      </c>
    </row>
    <row r="127" s="2" customFormat="1" ht="24.15" customHeight="1">
      <c r="A127" s="35"/>
      <c r="B127" s="36"/>
      <c r="C127" s="234" t="s">
        <v>196</v>
      </c>
      <c r="D127" s="234" t="s">
        <v>179</v>
      </c>
      <c r="E127" s="235" t="s">
        <v>1929</v>
      </c>
      <c r="F127" s="236" t="s">
        <v>1930</v>
      </c>
      <c r="G127" s="237" t="s">
        <v>187</v>
      </c>
      <c r="H127" s="238">
        <v>109</v>
      </c>
      <c r="I127" s="239"/>
      <c r="J127" s="240">
        <f>ROUND(I127*H127,2)</f>
        <v>0</v>
      </c>
      <c r="K127" s="241"/>
      <c r="L127" s="41"/>
      <c r="M127" s="242" t="s">
        <v>1</v>
      </c>
      <c r="N127" s="243" t="s">
        <v>40</v>
      </c>
      <c r="O127" s="94"/>
      <c r="P127" s="244">
        <f>O127*H127</f>
        <v>0</v>
      </c>
      <c r="Q127" s="244">
        <v>0</v>
      </c>
      <c r="R127" s="244">
        <f>Q127*H127</f>
        <v>0</v>
      </c>
      <c r="S127" s="244">
        <v>0</v>
      </c>
      <c r="T127" s="24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46" t="s">
        <v>183</v>
      </c>
      <c r="AT127" s="246" t="s">
        <v>179</v>
      </c>
      <c r="AU127" s="246" t="s">
        <v>81</v>
      </c>
      <c r="AY127" s="14" t="s">
        <v>177</v>
      </c>
      <c r="BE127" s="247">
        <f>IF(N127="základná",J127,0)</f>
        <v>0</v>
      </c>
      <c r="BF127" s="247">
        <f>IF(N127="znížená",J127,0)</f>
        <v>0</v>
      </c>
      <c r="BG127" s="247">
        <f>IF(N127="zákl. prenesená",J127,0)</f>
        <v>0</v>
      </c>
      <c r="BH127" s="247">
        <f>IF(N127="zníž. prenesená",J127,0)</f>
        <v>0</v>
      </c>
      <c r="BI127" s="247">
        <f>IF(N127="nulová",J127,0)</f>
        <v>0</v>
      </c>
      <c r="BJ127" s="14" t="s">
        <v>87</v>
      </c>
      <c r="BK127" s="247">
        <f>ROUND(I127*H127,2)</f>
        <v>0</v>
      </c>
      <c r="BL127" s="14" t="s">
        <v>183</v>
      </c>
      <c r="BM127" s="246" t="s">
        <v>3512</v>
      </c>
    </row>
    <row r="128" s="2" customFormat="1" ht="16.5" customHeight="1">
      <c r="A128" s="35"/>
      <c r="B128" s="36"/>
      <c r="C128" s="234" t="s">
        <v>200</v>
      </c>
      <c r="D128" s="234" t="s">
        <v>179</v>
      </c>
      <c r="E128" s="235" t="s">
        <v>246</v>
      </c>
      <c r="F128" s="236" t="s">
        <v>3378</v>
      </c>
      <c r="G128" s="237" t="s">
        <v>187</v>
      </c>
      <c r="H128" s="238">
        <v>109</v>
      </c>
      <c r="I128" s="239"/>
      <c r="J128" s="240">
        <f>ROUND(I128*H128,2)</f>
        <v>0</v>
      </c>
      <c r="K128" s="241"/>
      <c r="L128" s="41"/>
      <c r="M128" s="242" t="s">
        <v>1</v>
      </c>
      <c r="N128" s="243" t="s">
        <v>40</v>
      </c>
      <c r="O128" s="94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6" t="s">
        <v>183</v>
      </c>
      <c r="AT128" s="246" t="s">
        <v>179</v>
      </c>
      <c r="AU128" s="246" t="s">
        <v>81</v>
      </c>
      <c r="AY128" s="14" t="s">
        <v>177</v>
      </c>
      <c r="BE128" s="247">
        <f>IF(N128="základná",J128,0)</f>
        <v>0</v>
      </c>
      <c r="BF128" s="247">
        <f>IF(N128="znížená",J128,0)</f>
        <v>0</v>
      </c>
      <c r="BG128" s="247">
        <f>IF(N128="zákl. prenesená",J128,0)</f>
        <v>0</v>
      </c>
      <c r="BH128" s="247">
        <f>IF(N128="zníž. prenesená",J128,0)</f>
        <v>0</v>
      </c>
      <c r="BI128" s="247">
        <f>IF(N128="nulová",J128,0)</f>
        <v>0</v>
      </c>
      <c r="BJ128" s="14" t="s">
        <v>87</v>
      </c>
      <c r="BK128" s="247">
        <f>ROUND(I128*H128,2)</f>
        <v>0</v>
      </c>
      <c r="BL128" s="14" t="s">
        <v>183</v>
      </c>
      <c r="BM128" s="246" t="s">
        <v>3513</v>
      </c>
    </row>
    <row r="129" s="2" customFormat="1" ht="21.75" customHeight="1">
      <c r="A129" s="35"/>
      <c r="B129" s="36"/>
      <c r="C129" s="234" t="s">
        <v>204</v>
      </c>
      <c r="D129" s="234" t="s">
        <v>179</v>
      </c>
      <c r="E129" s="235" t="s">
        <v>1933</v>
      </c>
      <c r="F129" s="236" t="s">
        <v>1934</v>
      </c>
      <c r="G129" s="237" t="s">
        <v>187</v>
      </c>
      <c r="H129" s="238">
        <v>298.30000000000001</v>
      </c>
      <c r="I129" s="239"/>
      <c r="J129" s="240">
        <f>ROUND(I129*H129,2)</f>
        <v>0</v>
      </c>
      <c r="K129" s="241"/>
      <c r="L129" s="41"/>
      <c r="M129" s="242" t="s">
        <v>1</v>
      </c>
      <c r="N129" s="243" t="s">
        <v>40</v>
      </c>
      <c r="O129" s="94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6" t="s">
        <v>183</v>
      </c>
      <c r="AT129" s="246" t="s">
        <v>179</v>
      </c>
      <c r="AU129" s="246" t="s">
        <v>81</v>
      </c>
      <c r="AY129" s="14" t="s">
        <v>177</v>
      </c>
      <c r="BE129" s="247">
        <f>IF(N129="základná",J129,0)</f>
        <v>0</v>
      </c>
      <c r="BF129" s="247">
        <f>IF(N129="znížená",J129,0)</f>
        <v>0</v>
      </c>
      <c r="BG129" s="247">
        <f>IF(N129="zákl. prenesená",J129,0)</f>
        <v>0</v>
      </c>
      <c r="BH129" s="247">
        <f>IF(N129="zníž. prenesená",J129,0)</f>
        <v>0</v>
      </c>
      <c r="BI129" s="247">
        <f>IF(N129="nulová",J129,0)</f>
        <v>0</v>
      </c>
      <c r="BJ129" s="14" t="s">
        <v>87</v>
      </c>
      <c r="BK129" s="247">
        <f>ROUND(I129*H129,2)</f>
        <v>0</v>
      </c>
      <c r="BL129" s="14" t="s">
        <v>183</v>
      </c>
      <c r="BM129" s="246" t="s">
        <v>3514</v>
      </c>
    </row>
    <row r="130" s="2" customFormat="1" ht="16.5" customHeight="1">
      <c r="A130" s="35"/>
      <c r="B130" s="36"/>
      <c r="C130" s="248" t="s">
        <v>208</v>
      </c>
      <c r="D130" s="248" t="s">
        <v>270</v>
      </c>
      <c r="E130" s="249" t="s">
        <v>1939</v>
      </c>
      <c r="F130" s="250" t="s">
        <v>1940</v>
      </c>
      <c r="G130" s="251" t="s">
        <v>187</v>
      </c>
      <c r="H130" s="252">
        <v>46.25</v>
      </c>
      <c r="I130" s="253"/>
      <c r="J130" s="254">
        <f>ROUND(I130*H130,2)</f>
        <v>0</v>
      </c>
      <c r="K130" s="255"/>
      <c r="L130" s="256"/>
      <c r="M130" s="257" t="s">
        <v>1</v>
      </c>
      <c r="N130" s="258" t="s">
        <v>40</v>
      </c>
      <c r="O130" s="94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6" t="s">
        <v>208</v>
      </c>
      <c r="AT130" s="246" t="s">
        <v>270</v>
      </c>
      <c r="AU130" s="246" t="s">
        <v>81</v>
      </c>
      <c r="AY130" s="14" t="s">
        <v>177</v>
      </c>
      <c r="BE130" s="247">
        <f>IF(N130="základná",J130,0)</f>
        <v>0</v>
      </c>
      <c r="BF130" s="247">
        <f>IF(N130="znížená",J130,0)</f>
        <v>0</v>
      </c>
      <c r="BG130" s="247">
        <f>IF(N130="zákl. prenesená",J130,0)</f>
        <v>0</v>
      </c>
      <c r="BH130" s="247">
        <f>IF(N130="zníž. prenesená",J130,0)</f>
        <v>0</v>
      </c>
      <c r="BI130" s="247">
        <f>IF(N130="nulová",J130,0)</f>
        <v>0</v>
      </c>
      <c r="BJ130" s="14" t="s">
        <v>87</v>
      </c>
      <c r="BK130" s="247">
        <f>ROUND(I130*H130,2)</f>
        <v>0</v>
      </c>
      <c r="BL130" s="14" t="s">
        <v>183</v>
      </c>
      <c r="BM130" s="246" t="s">
        <v>3515</v>
      </c>
    </row>
    <row r="131" s="2" customFormat="1" ht="21.75" customHeight="1">
      <c r="A131" s="35"/>
      <c r="B131" s="36"/>
      <c r="C131" s="234" t="s">
        <v>212</v>
      </c>
      <c r="D131" s="234" t="s">
        <v>179</v>
      </c>
      <c r="E131" s="235" t="s">
        <v>3381</v>
      </c>
      <c r="F131" s="236" t="s">
        <v>3382</v>
      </c>
      <c r="G131" s="237" t="s">
        <v>187</v>
      </c>
      <c r="H131" s="238">
        <v>189.30000000000001</v>
      </c>
      <c r="I131" s="239"/>
      <c r="J131" s="240">
        <f>ROUND(I131*H131,2)</f>
        <v>0</v>
      </c>
      <c r="K131" s="241"/>
      <c r="L131" s="41"/>
      <c r="M131" s="242" t="s">
        <v>1</v>
      </c>
      <c r="N131" s="243" t="s">
        <v>40</v>
      </c>
      <c r="O131" s="94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6" t="s">
        <v>183</v>
      </c>
      <c r="AT131" s="246" t="s">
        <v>179</v>
      </c>
      <c r="AU131" s="246" t="s">
        <v>81</v>
      </c>
      <c r="AY131" s="14" t="s">
        <v>177</v>
      </c>
      <c r="BE131" s="247">
        <f>IF(N131="základná",J131,0)</f>
        <v>0</v>
      </c>
      <c r="BF131" s="247">
        <f>IF(N131="znížená",J131,0)</f>
        <v>0</v>
      </c>
      <c r="BG131" s="247">
        <f>IF(N131="zákl. prenesená",J131,0)</f>
        <v>0</v>
      </c>
      <c r="BH131" s="247">
        <f>IF(N131="zníž. prenesená",J131,0)</f>
        <v>0</v>
      </c>
      <c r="BI131" s="247">
        <f>IF(N131="nulová",J131,0)</f>
        <v>0</v>
      </c>
      <c r="BJ131" s="14" t="s">
        <v>87</v>
      </c>
      <c r="BK131" s="247">
        <f>ROUND(I131*H131,2)</f>
        <v>0</v>
      </c>
      <c r="BL131" s="14" t="s">
        <v>183</v>
      </c>
      <c r="BM131" s="246" t="s">
        <v>3516</v>
      </c>
    </row>
    <row r="132" s="2" customFormat="1" ht="16.5" customHeight="1">
      <c r="A132" s="35"/>
      <c r="B132" s="36"/>
      <c r="C132" s="234" t="s">
        <v>216</v>
      </c>
      <c r="D132" s="234" t="s">
        <v>179</v>
      </c>
      <c r="E132" s="235" t="s">
        <v>1935</v>
      </c>
      <c r="F132" s="236" t="s">
        <v>1936</v>
      </c>
      <c r="G132" s="237" t="s">
        <v>187</v>
      </c>
      <c r="H132" s="238">
        <v>46.25</v>
      </c>
      <c r="I132" s="239"/>
      <c r="J132" s="240">
        <f>ROUND(I132*H132,2)</f>
        <v>0</v>
      </c>
      <c r="K132" s="241"/>
      <c r="L132" s="41"/>
      <c r="M132" s="242" t="s">
        <v>1</v>
      </c>
      <c r="N132" s="243" t="s">
        <v>40</v>
      </c>
      <c r="O132" s="94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6" t="s">
        <v>183</v>
      </c>
      <c r="AT132" s="246" t="s">
        <v>179</v>
      </c>
      <c r="AU132" s="246" t="s">
        <v>81</v>
      </c>
      <c r="AY132" s="14" t="s">
        <v>177</v>
      </c>
      <c r="BE132" s="247">
        <f>IF(N132="základná",J132,0)</f>
        <v>0</v>
      </c>
      <c r="BF132" s="247">
        <f>IF(N132="znížená",J132,0)</f>
        <v>0</v>
      </c>
      <c r="BG132" s="247">
        <f>IF(N132="zákl. prenesená",J132,0)</f>
        <v>0</v>
      </c>
      <c r="BH132" s="247">
        <f>IF(N132="zníž. prenesená",J132,0)</f>
        <v>0</v>
      </c>
      <c r="BI132" s="247">
        <f>IF(N132="nulová",J132,0)</f>
        <v>0</v>
      </c>
      <c r="BJ132" s="14" t="s">
        <v>87</v>
      </c>
      <c r="BK132" s="247">
        <f>ROUND(I132*H132,2)</f>
        <v>0</v>
      </c>
      <c r="BL132" s="14" t="s">
        <v>183</v>
      </c>
      <c r="BM132" s="246" t="s">
        <v>3517</v>
      </c>
    </row>
    <row r="133" s="2" customFormat="1" ht="16.5" customHeight="1">
      <c r="A133" s="35"/>
      <c r="B133" s="36"/>
      <c r="C133" s="234" t="s">
        <v>220</v>
      </c>
      <c r="D133" s="234" t="s">
        <v>179</v>
      </c>
      <c r="E133" s="235" t="s">
        <v>1937</v>
      </c>
      <c r="F133" s="236" t="s">
        <v>1938</v>
      </c>
      <c r="G133" s="237" t="s">
        <v>187</v>
      </c>
      <c r="H133" s="238">
        <v>22.350000000000001</v>
      </c>
      <c r="I133" s="239"/>
      <c r="J133" s="240">
        <f>ROUND(I133*H133,2)</f>
        <v>0</v>
      </c>
      <c r="K133" s="241"/>
      <c r="L133" s="41"/>
      <c r="M133" s="242" t="s">
        <v>1</v>
      </c>
      <c r="N133" s="243" t="s">
        <v>40</v>
      </c>
      <c r="O133" s="94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6" t="s">
        <v>183</v>
      </c>
      <c r="AT133" s="246" t="s">
        <v>179</v>
      </c>
      <c r="AU133" s="246" t="s">
        <v>81</v>
      </c>
      <c r="AY133" s="14" t="s">
        <v>177</v>
      </c>
      <c r="BE133" s="247">
        <f>IF(N133="základná",J133,0)</f>
        <v>0</v>
      </c>
      <c r="BF133" s="247">
        <f>IF(N133="znížená",J133,0)</f>
        <v>0</v>
      </c>
      <c r="BG133" s="247">
        <f>IF(N133="zákl. prenesená",J133,0)</f>
        <v>0</v>
      </c>
      <c r="BH133" s="247">
        <f>IF(N133="zníž. prenesená",J133,0)</f>
        <v>0</v>
      </c>
      <c r="BI133" s="247">
        <f>IF(N133="nulová",J133,0)</f>
        <v>0</v>
      </c>
      <c r="BJ133" s="14" t="s">
        <v>87</v>
      </c>
      <c r="BK133" s="247">
        <f>ROUND(I133*H133,2)</f>
        <v>0</v>
      </c>
      <c r="BL133" s="14" t="s">
        <v>183</v>
      </c>
      <c r="BM133" s="246" t="s">
        <v>3518</v>
      </c>
    </row>
    <row r="134" s="12" customFormat="1" ht="25.92" customHeight="1">
      <c r="A134" s="12"/>
      <c r="B134" s="218"/>
      <c r="C134" s="219"/>
      <c r="D134" s="220" t="s">
        <v>73</v>
      </c>
      <c r="E134" s="221" t="s">
        <v>87</v>
      </c>
      <c r="F134" s="221" t="s">
        <v>3519</v>
      </c>
      <c r="G134" s="219"/>
      <c r="H134" s="219"/>
      <c r="I134" s="222"/>
      <c r="J134" s="223">
        <f>BK134</f>
        <v>0</v>
      </c>
      <c r="K134" s="219"/>
      <c r="L134" s="224"/>
      <c r="M134" s="225"/>
      <c r="N134" s="226"/>
      <c r="O134" s="226"/>
      <c r="P134" s="227">
        <f>P135</f>
        <v>0</v>
      </c>
      <c r="Q134" s="226"/>
      <c r="R134" s="227">
        <f>R135</f>
        <v>0</v>
      </c>
      <c r="S134" s="226"/>
      <c r="T134" s="228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9" t="s">
        <v>81</v>
      </c>
      <c r="AT134" s="230" t="s">
        <v>73</v>
      </c>
      <c r="AU134" s="230" t="s">
        <v>74</v>
      </c>
      <c r="AY134" s="229" t="s">
        <v>177</v>
      </c>
      <c r="BK134" s="231">
        <f>BK135</f>
        <v>0</v>
      </c>
    </row>
    <row r="135" s="2" customFormat="1" ht="16.5" customHeight="1">
      <c r="A135" s="35"/>
      <c r="B135" s="36"/>
      <c r="C135" s="234" t="s">
        <v>225</v>
      </c>
      <c r="D135" s="234" t="s">
        <v>179</v>
      </c>
      <c r="E135" s="235" t="s">
        <v>3520</v>
      </c>
      <c r="F135" s="236" t="s">
        <v>3521</v>
      </c>
      <c r="G135" s="237" t="s">
        <v>187</v>
      </c>
      <c r="H135" s="238">
        <v>4.6020000000000003</v>
      </c>
      <c r="I135" s="239"/>
      <c r="J135" s="240">
        <f>ROUND(I135*H135,2)</f>
        <v>0</v>
      </c>
      <c r="K135" s="241"/>
      <c r="L135" s="41"/>
      <c r="M135" s="242" t="s">
        <v>1</v>
      </c>
      <c r="N135" s="243" t="s">
        <v>40</v>
      </c>
      <c r="O135" s="94"/>
      <c r="P135" s="244">
        <f>O135*H135</f>
        <v>0</v>
      </c>
      <c r="Q135" s="244">
        <v>0</v>
      </c>
      <c r="R135" s="244">
        <f>Q135*H135</f>
        <v>0</v>
      </c>
      <c r="S135" s="244">
        <v>0</v>
      </c>
      <c r="T135" s="24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6" t="s">
        <v>183</v>
      </c>
      <c r="AT135" s="246" t="s">
        <v>179</v>
      </c>
      <c r="AU135" s="246" t="s">
        <v>81</v>
      </c>
      <c r="AY135" s="14" t="s">
        <v>177</v>
      </c>
      <c r="BE135" s="247">
        <f>IF(N135="základná",J135,0)</f>
        <v>0</v>
      </c>
      <c r="BF135" s="247">
        <f>IF(N135="znížená",J135,0)</f>
        <v>0</v>
      </c>
      <c r="BG135" s="247">
        <f>IF(N135="zákl. prenesená",J135,0)</f>
        <v>0</v>
      </c>
      <c r="BH135" s="247">
        <f>IF(N135="zníž. prenesená",J135,0)</f>
        <v>0</v>
      </c>
      <c r="BI135" s="247">
        <f>IF(N135="nulová",J135,0)</f>
        <v>0</v>
      </c>
      <c r="BJ135" s="14" t="s">
        <v>87</v>
      </c>
      <c r="BK135" s="247">
        <f>ROUND(I135*H135,2)</f>
        <v>0</v>
      </c>
      <c r="BL135" s="14" t="s">
        <v>183</v>
      </c>
      <c r="BM135" s="246" t="s">
        <v>3522</v>
      </c>
    </row>
    <row r="136" s="12" customFormat="1" ht="25.92" customHeight="1">
      <c r="A136" s="12"/>
      <c r="B136" s="218"/>
      <c r="C136" s="219"/>
      <c r="D136" s="220" t="s">
        <v>73</v>
      </c>
      <c r="E136" s="221" t="s">
        <v>183</v>
      </c>
      <c r="F136" s="221" t="s">
        <v>1941</v>
      </c>
      <c r="G136" s="219"/>
      <c r="H136" s="219"/>
      <c r="I136" s="222"/>
      <c r="J136" s="223">
        <f>BK136</f>
        <v>0</v>
      </c>
      <c r="K136" s="219"/>
      <c r="L136" s="224"/>
      <c r="M136" s="225"/>
      <c r="N136" s="226"/>
      <c r="O136" s="226"/>
      <c r="P136" s="227">
        <f>P137</f>
        <v>0</v>
      </c>
      <c r="Q136" s="226"/>
      <c r="R136" s="227">
        <f>R137</f>
        <v>0</v>
      </c>
      <c r="S136" s="226"/>
      <c r="T136" s="228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9" t="s">
        <v>81</v>
      </c>
      <c r="AT136" s="230" t="s">
        <v>73</v>
      </c>
      <c r="AU136" s="230" t="s">
        <v>74</v>
      </c>
      <c r="AY136" s="229" t="s">
        <v>177</v>
      </c>
      <c r="BK136" s="231">
        <f>BK137</f>
        <v>0</v>
      </c>
    </row>
    <row r="137" s="2" customFormat="1" ht="24.15" customHeight="1">
      <c r="A137" s="35"/>
      <c r="B137" s="36"/>
      <c r="C137" s="234" t="s">
        <v>229</v>
      </c>
      <c r="D137" s="234" t="s">
        <v>179</v>
      </c>
      <c r="E137" s="235" t="s">
        <v>3523</v>
      </c>
      <c r="F137" s="236" t="s">
        <v>3524</v>
      </c>
      <c r="G137" s="237" t="s">
        <v>187</v>
      </c>
      <c r="H137" s="238">
        <v>27.75</v>
      </c>
      <c r="I137" s="239"/>
      <c r="J137" s="240">
        <f>ROUND(I137*H137,2)</f>
        <v>0</v>
      </c>
      <c r="K137" s="241"/>
      <c r="L137" s="41"/>
      <c r="M137" s="242" t="s">
        <v>1</v>
      </c>
      <c r="N137" s="243" t="s">
        <v>40</v>
      </c>
      <c r="O137" s="94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6" t="s">
        <v>183</v>
      </c>
      <c r="AT137" s="246" t="s">
        <v>179</v>
      </c>
      <c r="AU137" s="246" t="s">
        <v>81</v>
      </c>
      <c r="AY137" s="14" t="s">
        <v>177</v>
      </c>
      <c r="BE137" s="247">
        <f>IF(N137="základná",J137,0)</f>
        <v>0</v>
      </c>
      <c r="BF137" s="247">
        <f>IF(N137="znížená",J137,0)</f>
        <v>0</v>
      </c>
      <c r="BG137" s="247">
        <f>IF(N137="zákl. prenesená",J137,0)</f>
        <v>0</v>
      </c>
      <c r="BH137" s="247">
        <f>IF(N137="zníž. prenesená",J137,0)</f>
        <v>0</v>
      </c>
      <c r="BI137" s="247">
        <f>IF(N137="nulová",J137,0)</f>
        <v>0</v>
      </c>
      <c r="BJ137" s="14" t="s">
        <v>87</v>
      </c>
      <c r="BK137" s="247">
        <f>ROUND(I137*H137,2)</f>
        <v>0</v>
      </c>
      <c r="BL137" s="14" t="s">
        <v>183</v>
      </c>
      <c r="BM137" s="246" t="s">
        <v>3525</v>
      </c>
    </row>
    <row r="138" s="12" customFormat="1" ht="25.92" customHeight="1">
      <c r="A138" s="12"/>
      <c r="B138" s="218"/>
      <c r="C138" s="219"/>
      <c r="D138" s="220" t="s">
        <v>73</v>
      </c>
      <c r="E138" s="221" t="s">
        <v>208</v>
      </c>
      <c r="F138" s="221" t="s">
        <v>1944</v>
      </c>
      <c r="G138" s="219"/>
      <c r="H138" s="219"/>
      <c r="I138" s="222"/>
      <c r="J138" s="223">
        <f>BK138</f>
        <v>0</v>
      </c>
      <c r="K138" s="219"/>
      <c r="L138" s="224"/>
      <c r="M138" s="225"/>
      <c r="N138" s="226"/>
      <c r="O138" s="226"/>
      <c r="P138" s="227">
        <f>SUM(P139:P170)</f>
        <v>0</v>
      </c>
      <c r="Q138" s="226"/>
      <c r="R138" s="227">
        <f>SUM(R139:R170)</f>
        <v>0</v>
      </c>
      <c r="S138" s="226"/>
      <c r="T138" s="228">
        <f>SUM(T139:T170)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9" t="s">
        <v>81</v>
      </c>
      <c r="AT138" s="230" t="s">
        <v>73</v>
      </c>
      <c r="AU138" s="230" t="s">
        <v>74</v>
      </c>
      <c r="AY138" s="229" t="s">
        <v>177</v>
      </c>
      <c r="BK138" s="231">
        <f>SUM(BK139:BK170)</f>
        <v>0</v>
      </c>
    </row>
    <row r="139" s="2" customFormat="1" ht="24.15" customHeight="1">
      <c r="A139" s="35"/>
      <c r="B139" s="36"/>
      <c r="C139" s="234" t="s">
        <v>233</v>
      </c>
      <c r="D139" s="234" t="s">
        <v>179</v>
      </c>
      <c r="E139" s="235" t="s">
        <v>3526</v>
      </c>
      <c r="F139" s="236" t="s">
        <v>3527</v>
      </c>
      <c r="G139" s="237" t="s">
        <v>1953</v>
      </c>
      <c r="H139" s="238">
        <v>2</v>
      </c>
      <c r="I139" s="239"/>
      <c r="J139" s="240">
        <f>ROUND(I139*H139,2)</f>
        <v>0</v>
      </c>
      <c r="K139" s="241"/>
      <c r="L139" s="41"/>
      <c r="M139" s="242" t="s">
        <v>1</v>
      </c>
      <c r="N139" s="243" t="s">
        <v>40</v>
      </c>
      <c r="O139" s="94"/>
      <c r="P139" s="244">
        <f>O139*H139</f>
        <v>0</v>
      </c>
      <c r="Q139" s="244">
        <v>0</v>
      </c>
      <c r="R139" s="244">
        <f>Q139*H139</f>
        <v>0</v>
      </c>
      <c r="S139" s="244">
        <v>0</v>
      </c>
      <c r="T139" s="24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6" t="s">
        <v>183</v>
      </c>
      <c r="AT139" s="246" t="s">
        <v>179</v>
      </c>
      <c r="AU139" s="246" t="s">
        <v>81</v>
      </c>
      <c r="AY139" s="14" t="s">
        <v>177</v>
      </c>
      <c r="BE139" s="247">
        <f>IF(N139="základná",J139,0)</f>
        <v>0</v>
      </c>
      <c r="BF139" s="247">
        <f>IF(N139="znížená",J139,0)</f>
        <v>0</v>
      </c>
      <c r="BG139" s="247">
        <f>IF(N139="zákl. prenesená",J139,0)</f>
        <v>0</v>
      </c>
      <c r="BH139" s="247">
        <f>IF(N139="zníž. prenesená",J139,0)</f>
        <v>0</v>
      </c>
      <c r="BI139" s="247">
        <f>IF(N139="nulová",J139,0)</f>
        <v>0</v>
      </c>
      <c r="BJ139" s="14" t="s">
        <v>87</v>
      </c>
      <c r="BK139" s="247">
        <f>ROUND(I139*H139,2)</f>
        <v>0</v>
      </c>
      <c r="BL139" s="14" t="s">
        <v>183</v>
      </c>
      <c r="BM139" s="246" t="s">
        <v>3528</v>
      </c>
    </row>
    <row r="140" s="2" customFormat="1" ht="33" customHeight="1">
      <c r="A140" s="35"/>
      <c r="B140" s="36"/>
      <c r="C140" s="234" t="s">
        <v>237</v>
      </c>
      <c r="D140" s="234" t="s">
        <v>179</v>
      </c>
      <c r="E140" s="235" t="s">
        <v>3529</v>
      </c>
      <c r="F140" s="236" t="s">
        <v>3530</v>
      </c>
      <c r="G140" s="237" t="s">
        <v>1953</v>
      </c>
      <c r="H140" s="238">
        <v>3</v>
      </c>
      <c r="I140" s="239"/>
      <c r="J140" s="240">
        <f>ROUND(I140*H140,2)</f>
        <v>0</v>
      </c>
      <c r="K140" s="241"/>
      <c r="L140" s="41"/>
      <c r="M140" s="242" t="s">
        <v>1</v>
      </c>
      <c r="N140" s="243" t="s">
        <v>40</v>
      </c>
      <c r="O140" s="94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6" t="s">
        <v>183</v>
      </c>
      <c r="AT140" s="246" t="s">
        <v>179</v>
      </c>
      <c r="AU140" s="246" t="s">
        <v>81</v>
      </c>
      <c r="AY140" s="14" t="s">
        <v>177</v>
      </c>
      <c r="BE140" s="247">
        <f>IF(N140="základná",J140,0)</f>
        <v>0</v>
      </c>
      <c r="BF140" s="247">
        <f>IF(N140="znížená",J140,0)</f>
        <v>0</v>
      </c>
      <c r="BG140" s="247">
        <f>IF(N140="zákl. prenesená",J140,0)</f>
        <v>0</v>
      </c>
      <c r="BH140" s="247">
        <f>IF(N140="zníž. prenesená",J140,0)</f>
        <v>0</v>
      </c>
      <c r="BI140" s="247">
        <f>IF(N140="nulová",J140,0)</f>
        <v>0</v>
      </c>
      <c r="BJ140" s="14" t="s">
        <v>87</v>
      </c>
      <c r="BK140" s="247">
        <f>ROUND(I140*H140,2)</f>
        <v>0</v>
      </c>
      <c r="BL140" s="14" t="s">
        <v>183</v>
      </c>
      <c r="BM140" s="246" t="s">
        <v>3531</v>
      </c>
    </row>
    <row r="141" s="2" customFormat="1" ht="16.5" customHeight="1">
      <c r="A141" s="35"/>
      <c r="B141" s="36"/>
      <c r="C141" s="248" t="s">
        <v>241</v>
      </c>
      <c r="D141" s="248" t="s">
        <v>270</v>
      </c>
      <c r="E141" s="249" t="s">
        <v>3532</v>
      </c>
      <c r="F141" s="250" t="s">
        <v>3533</v>
      </c>
      <c r="G141" s="251" t="s">
        <v>1953</v>
      </c>
      <c r="H141" s="252">
        <v>3</v>
      </c>
      <c r="I141" s="253"/>
      <c r="J141" s="254">
        <f>ROUND(I141*H141,2)</f>
        <v>0</v>
      </c>
      <c r="K141" s="255"/>
      <c r="L141" s="256"/>
      <c r="M141" s="257" t="s">
        <v>1</v>
      </c>
      <c r="N141" s="258" t="s">
        <v>40</v>
      </c>
      <c r="O141" s="94"/>
      <c r="P141" s="244">
        <f>O141*H141</f>
        <v>0</v>
      </c>
      <c r="Q141" s="244">
        <v>0</v>
      </c>
      <c r="R141" s="244">
        <f>Q141*H141</f>
        <v>0</v>
      </c>
      <c r="S141" s="244">
        <v>0</v>
      </c>
      <c r="T141" s="24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6" t="s">
        <v>208</v>
      </c>
      <c r="AT141" s="246" t="s">
        <v>270</v>
      </c>
      <c r="AU141" s="246" t="s">
        <v>81</v>
      </c>
      <c r="AY141" s="14" t="s">
        <v>177</v>
      </c>
      <c r="BE141" s="247">
        <f>IF(N141="základná",J141,0)</f>
        <v>0</v>
      </c>
      <c r="BF141" s="247">
        <f>IF(N141="znížená",J141,0)</f>
        <v>0</v>
      </c>
      <c r="BG141" s="247">
        <f>IF(N141="zákl. prenesená",J141,0)</f>
        <v>0</v>
      </c>
      <c r="BH141" s="247">
        <f>IF(N141="zníž. prenesená",J141,0)</f>
        <v>0</v>
      </c>
      <c r="BI141" s="247">
        <f>IF(N141="nulová",J141,0)</f>
        <v>0</v>
      </c>
      <c r="BJ141" s="14" t="s">
        <v>87</v>
      </c>
      <c r="BK141" s="247">
        <f>ROUND(I141*H141,2)</f>
        <v>0</v>
      </c>
      <c r="BL141" s="14" t="s">
        <v>183</v>
      </c>
      <c r="BM141" s="246" t="s">
        <v>3534</v>
      </c>
    </row>
    <row r="142" s="2" customFormat="1" ht="33" customHeight="1">
      <c r="A142" s="35"/>
      <c r="B142" s="36"/>
      <c r="C142" s="234" t="s">
        <v>245</v>
      </c>
      <c r="D142" s="234" t="s">
        <v>179</v>
      </c>
      <c r="E142" s="235" t="s">
        <v>1958</v>
      </c>
      <c r="F142" s="236" t="s">
        <v>1959</v>
      </c>
      <c r="G142" s="237" t="s">
        <v>182</v>
      </c>
      <c r="H142" s="238">
        <v>90</v>
      </c>
      <c r="I142" s="239"/>
      <c r="J142" s="240">
        <f>ROUND(I142*H142,2)</f>
        <v>0</v>
      </c>
      <c r="K142" s="241"/>
      <c r="L142" s="41"/>
      <c r="M142" s="242" t="s">
        <v>1</v>
      </c>
      <c r="N142" s="243" t="s">
        <v>40</v>
      </c>
      <c r="O142" s="94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6" t="s">
        <v>183</v>
      </c>
      <c r="AT142" s="246" t="s">
        <v>179</v>
      </c>
      <c r="AU142" s="246" t="s">
        <v>81</v>
      </c>
      <c r="AY142" s="14" t="s">
        <v>177</v>
      </c>
      <c r="BE142" s="247">
        <f>IF(N142="základná",J142,0)</f>
        <v>0</v>
      </c>
      <c r="BF142" s="247">
        <f>IF(N142="znížená",J142,0)</f>
        <v>0</v>
      </c>
      <c r="BG142" s="247">
        <f>IF(N142="zákl. prenesená",J142,0)</f>
        <v>0</v>
      </c>
      <c r="BH142" s="247">
        <f>IF(N142="zníž. prenesená",J142,0)</f>
        <v>0</v>
      </c>
      <c r="BI142" s="247">
        <f>IF(N142="nulová",J142,0)</f>
        <v>0</v>
      </c>
      <c r="BJ142" s="14" t="s">
        <v>87</v>
      </c>
      <c r="BK142" s="247">
        <f>ROUND(I142*H142,2)</f>
        <v>0</v>
      </c>
      <c r="BL142" s="14" t="s">
        <v>183</v>
      </c>
      <c r="BM142" s="246" t="s">
        <v>3535</v>
      </c>
    </row>
    <row r="143" s="2" customFormat="1" ht="33" customHeight="1">
      <c r="A143" s="35"/>
      <c r="B143" s="36"/>
      <c r="C143" s="234" t="s">
        <v>249</v>
      </c>
      <c r="D143" s="234" t="s">
        <v>179</v>
      </c>
      <c r="E143" s="235" t="s">
        <v>1960</v>
      </c>
      <c r="F143" s="236" t="s">
        <v>1961</v>
      </c>
      <c r="G143" s="237" t="s">
        <v>182</v>
      </c>
      <c r="H143" s="238">
        <v>45</v>
      </c>
      <c r="I143" s="239"/>
      <c r="J143" s="240">
        <f>ROUND(I143*H143,2)</f>
        <v>0</v>
      </c>
      <c r="K143" s="241"/>
      <c r="L143" s="41"/>
      <c r="M143" s="242" t="s">
        <v>1</v>
      </c>
      <c r="N143" s="243" t="s">
        <v>40</v>
      </c>
      <c r="O143" s="94"/>
      <c r="P143" s="244">
        <f>O143*H143</f>
        <v>0</v>
      </c>
      <c r="Q143" s="244">
        <v>0</v>
      </c>
      <c r="R143" s="244">
        <f>Q143*H143</f>
        <v>0</v>
      </c>
      <c r="S143" s="244">
        <v>0</v>
      </c>
      <c r="T143" s="24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6" t="s">
        <v>183</v>
      </c>
      <c r="AT143" s="246" t="s">
        <v>179</v>
      </c>
      <c r="AU143" s="246" t="s">
        <v>81</v>
      </c>
      <c r="AY143" s="14" t="s">
        <v>177</v>
      </c>
      <c r="BE143" s="247">
        <f>IF(N143="základná",J143,0)</f>
        <v>0</v>
      </c>
      <c r="BF143" s="247">
        <f>IF(N143="znížená",J143,0)</f>
        <v>0</v>
      </c>
      <c r="BG143" s="247">
        <f>IF(N143="zákl. prenesená",J143,0)</f>
        <v>0</v>
      </c>
      <c r="BH143" s="247">
        <f>IF(N143="zníž. prenesená",J143,0)</f>
        <v>0</v>
      </c>
      <c r="BI143" s="247">
        <f>IF(N143="nulová",J143,0)</f>
        <v>0</v>
      </c>
      <c r="BJ143" s="14" t="s">
        <v>87</v>
      </c>
      <c r="BK143" s="247">
        <f>ROUND(I143*H143,2)</f>
        <v>0</v>
      </c>
      <c r="BL143" s="14" t="s">
        <v>183</v>
      </c>
      <c r="BM143" s="246" t="s">
        <v>3536</v>
      </c>
    </row>
    <row r="144" s="2" customFormat="1" ht="33" customHeight="1">
      <c r="A144" s="35"/>
      <c r="B144" s="36"/>
      <c r="C144" s="234" t="s">
        <v>253</v>
      </c>
      <c r="D144" s="234" t="s">
        <v>179</v>
      </c>
      <c r="E144" s="235" t="s">
        <v>3537</v>
      </c>
      <c r="F144" s="236" t="s">
        <v>3538</v>
      </c>
      <c r="G144" s="237" t="s">
        <v>182</v>
      </c>
      <c r="H144" s="238">
        <v>50</v>
      </c>
      <c r="I144" s="239"/>
      <c r="J144" s="240">
        <f>ROUND(I144*H144,2)</f>
        <v>0</v>
      </c>
      <c r="K144" s="241"/>
      <c r="L144" s="41"/>
      <c r="M144" s="242" t="s">
        <v>1</v>
      </c>
      <c r="N144" s="243" t="s">
        <v>40</v>
      </c>
      <c r="O144" s="94"/>
      <c r="P144" s="244">
        <f>O144*H144</f>
        <v>0</v>
      </c>
      <c r="Q144" s="244">
        <v>0</v>
      </c>
      <c r="R144" s="244">
        <f>Q144*H144</f>
        <v>0</v>
      </c>
      <c r="S144" s="244">
        <v>0</v>
      </c>
      <c r="T144" s="24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6" t="s">
        <v>183</v>
      </c>
      <c r="AT144" s="246" t="s">
        <v>179</v>
      </c>
      <c r="AU144" s="246" t="s">
        <v>81</v>
      </c>
      <c r="AY144" s="14" t="s">
        <v>177</v>
      </c>
      <c r="BE144" s="247">
        <f>IF(N144="základná",J144,0)</f>
        <v>0</v>
      </c>
      <c r="BF144" s="247">
        <f>IF(N144="znížená",J144,0)</f>
        <v>0</v>
      </c>
      <c r="BG144" s="247">
        <f>IF(N144="zákl. prenesená",J144,0)</f>
        <v>0</v>
      </c>
      <c r="BH144" s="247">
        <f>IF(N144="zníž. prenesená",J144,0)</f>
        <v>0</v>
      </c>
      <c r="BI144" s="247">
        <f>IF(N144="nulová",J144,0)</f>
        <v>0</v>
      </c>
      <c r="BJ144" s="14" t="s">
        <v>87</v>
      </c>
      <c r="BK144" s="247">
        <f>ROUND(I144*H144,2)</f>
        <v>0</v>
      </c>
      <c r="BL144" s="14" t="s">
        <v>183</v>
      </c>
      <c r="BM144" s="246" t="s">
        <v>3539</v>
      </c>
    </row>
    <row r="145" s="2" customFormat="1" ht="24.15" customHeight="1">
      <c r="A145" s="35"/>
      <c r="B145" s="36"/>
      <c r="C145" s="248" t="s">
        <v>7</v>
      </c>
      <c r="D145" s="248" t="s">
        <v>270</v>
      </c>
      <c r="E145" s="249" t="s">
        <v>1962</v>
      </c>
      <c r="F145" s="250" t="s">
        <v>1963</v>
      </c>
      <c r="G145" s="251" t="s">
        <v>1953</v>
      </c>
      <c r="H145" s="252">
        <v>3</v>
      </c>
      <c r="I145" s="253"/>
      <c r="J145" s="254">
        <f>ROUND(I145*H145,2)</f>
        <v>0</v>
      </c>
      <c r="K145" s="255"/>
      <c r="L145" s="256"/>
      <c r="M145" s="257" t="s">
        <v>1</v>
      </c>
      <c r="N145" s="258" t="s">
        <v>40</v>
      </c>
      <c r="O145" s="94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6" t="s">
        <v>208</v>
      </c>
      <c r="AT145" s="246" t="s">
        <v>270</v>
      </c>
      <c r="AU145" s="246" t="s">
        <v>81</v>
      </c>
      <c r="AY145" s="14" t="s">
        <v>177</v>
      </c>
      <c r="BE145" s="247">
        <f>IF(N145="základná",J145,0)</f>
        <v>0</v>
      </c>
      <c r="BF145" s="247">
        <f>IF(N145="znížená",J145,0)</f>
        <v>0</v>
      </c>
      <c r="BG145" s="247">
        <f>IF(N145="zákl. prenesená",J145,0)</f>
        <v>0</v>
      </c>
      <c r="BH145" s="247">
        <f>IF(N145="zníž. prenesená",J145,0)</f>
        <v>0</v>
      </c>
      <c r="BI145" s="247">
        <f>IF(N145="nulová",J145,0)</f>
        <v>0</v>
      </c>
      <c r="BJ145" s="14" t="s">
        <v>87</v>
      </c>
      <c r="BK145" s="247">
        <f>ROUND(I145*H145,2)</f>
        <v>0</v>
      </c>
      <c r="BL145" s="14" t="s">
        <v>183</v>
      </c>
      <c r="BM145" s="246" t="s">
        <v>3540</v>
      </c>
    </row>
    <row r="146" s="2" customFormat="1" ht="24.15" customHeight="1">
      <c r="A146" s="35"/>
      <c r="B146" s="36"/>
      <c r="C146" s="248" t="s">
        <v>260</v>
      </c>
      <c r="D146" s="248" t="s">
        <v>270</v>
      </c>
      <c r="E146" s="249" t="s">
        <v>1964</v>
      </c>
      <c r="F146" s="250" t="s">
        <v>1965</v>
      </c>
      <c r="G146" s="251" t="s">
        <v>1953</v>
      </c>
      <c r="H146" s="252">
        <v>3</v>
      </c>
      <c r="I146" s="253"/>
      <c r="J146" s="254">
        <f>ROUND(I146*H146,2)</f>
        <v>0</v>
      </c>
      <c r="K146" s="255"/>
      <c r="L146" s="256"/>
      <c r="M146" s="257" t="s">
        <v>1</v>
      </c>
      <c r="N146" s="258" t="s">
        <v>40</v>
      </c>
      <c r="O146" s="94"/>
      <c r="P146" s="244">
        <f>O146*H146</f>
        <v>0</v>
      </c>
      <c r="Q146" s="244">
        <v>0</v>
      </c>
      <c r="R146" s="244">
        <f>Q146*H146</f>
        <v>0</v>
      </c>
      <c r="S146" s="244">
        <v>0</v>
      </c>
      <c r="T146" s="24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6" t="s">
        <v>208</v>
      </c>
      <c r="AT146" s="246" t="s">
        <v>270</v>
      </c>
      <c r="AU146" s="246" t="s">
        <v>81</v>
      </c>
      <c r="AY146" s="14" t="s">
        <v>177</v>
      </c>
      <c r="BE146" s="247">
        <f>IF(N146="základná",J146,0)</f>
        <v>0</v>
      </c>
      <c r="BF146" s="247">
        <f>IF(N146="znížená",J146,0)</f>
        <v>0</v>
      </c>
      <c r="BG146" s="247">
        <f>IF(N146="zákl. prenesená",J146,0)</f>
        <v>0</v>
      </c>
      <c r="BH146" s="247">
        <f>IF(N146="zníž. prenesená",J146,0)</f>
        <v>0</v>
      </c>
      <c r="BI146" s="247">
        <f>IF(N146="nulová",J146,0)</f>
        <v>0</v>
      </c>
      <c r="BJ146" s="14" t="s">
        <v>87</v>
      </c>
      <c r="BK146" s="247">
        <f>ROUND(I146*H146,2)</f>
        <v>0</v>
      </c>
      <c r="BL146" s="14" t="s">
        <v>183</v>
      </c>
      <c r="BM146" s="246" t="s">
        <v>3541</v>
      </c>
    </row>
    <row r="147" s="2" customFormat="1" ht="24.15" customHeight="1">
      <c r="A147" s="35"/>
      <c r="B147" s="36"/>
      <c r="C147" s="248" t="s">
        <v>265</v>
      </c>
      <c r="D147" s="248" t="s">
        <v>270</v>
      </c>
      <c r="E147" s="249" t="s">
        <v>1966</v>
      </c>
      <c r="F147" s="250" t="s">
        <v>1967</v>
      </c>
      <c r="G147" s="251" t="s">
        <v>1953</v>
      </c>
      <c r="H147" s="252">
        <v>10</v>
      </c>
      <c r="I147" s="253"/>
      <c r="J147" s="254">
        <f>ROUND(I147*H147,2)</f>
        <v>0</v>
      </c>
      <c r="K147" s="255"/>
      <c r="L147" s="256"/>
      <c r="M147" s="257" t="s">
        <v>1</v>
      </c>
      <c r="N147" s="258" t="s">
        <v>40</v>
      </c>
      <c r="O147" s="94"/>
      <c r="P147" s="244">
        <f>O147*H147</f>
        <v>0</v>
      </c>
      <c r="Q147" s="244">
        <v>0</v>
      </c>
      <c r="R147" s="244">
        <f>Q147*H147</f>
        <v>0</v>
      </c>
      <c r="S147" s="244">
        <v>0</v>
      </c>
      <c r="T147" s="24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6" t="s">
        <v>208</v>
      </c>
      <c r="AT147" s="246" t="s">
        <v>270</v>
      </c>
      <c r="AU147" s="246" t="s">
        <v>81</v>
      </c>
      <c r="AY147" s="14" t="s">
        <v>177</v>
      </c>
      <c r="BE147" s="247">
        <f>IF(N147="základná",J147,0)</f>
        <v>0</v>
      </c>
      <c r="BF147" s="247">
        <f>IF(N147="znížená",J147,0)</f>
        <v>0</v>
      </c>
      <c r="BG147" s="247">
        <f>IF(N147="zákl. prenesená",J147,0)</f>
        <v>0</v>
      </c>
      <c r="BH147" s="247">
        <f>IF(N147="zníž. prenesená",J147,0)</f>
        <v>0</v>
      </c>
      <c r="BI147" s="247">
        <f>IF(N147="nulová",J147,0)</f>
        <v>0</v>
      </c>
      <c r="BJ147" s="14" t="s">
        <v>87</v>
      </c>
      <c r="BK147" s="247">
        <f>ROUND(I147*H147,2)</f>
        <v>0</v>
      </c>
      <c r="BL147" s="14" t="s">
        <v>183</v>
      </c>
      <c r="BM147" s="246" t="s">
        <v>3542</v>
      </c>
    </row>
    <row r="148" s="2" customFormat="1" ht="24.15" customHeight="1">
      <c r="A148" s="35"/>
      <c r="B148" s="36"/>
      <c r="C148" s="248" t="s">
        <v>269</v>
      </c>
      <c r="D148" s="248" t="s">
        <v>270</v>
      </c>
      <c r="E148" s="249" t="s">
        <v>1968</v>
      </c>
      <c r="F148" s="250" t="s">
        <v>1969</v>
      </c>
      <c r="G148" s="251" t="s">
        <v>1953</v>
      </c>
      <c r="H148" s="252">
        <v>9</v>
      </c>
      <c r="I148" s="253"/>
      <c r="J148" s="254">
        <f>ROUND(I148*H148,2)</f>
        <v>0</v>
      </c>
      <c r="K148" s="255"/>
      <c r="L148" s="256"/>
      <c r="M148" s="257" t="s">
        <v>1</v>
      </c>
      <c r="N148" s="258" t="s">
        <v>40</v>
      </c>
      <c r="O148" s="94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6" t="s">
        <v>208</v>
      </c>
      <c r="AT148" s="246" t="s">
        <v>270</v>
      </c>
      <c r="AU148" s="246" t="s">
        <v>81</v>
      </c>
      <c r="AY148" s="14" t="s">
        <v>177</v>
      </c>
      <c r="BE148" s="247">
        <f>IF(N148="základná",J148,0)</f>
        <v>0</v>
      </c>
      <c r="BF148" s="247">
        <f>IF(N148="znížená",J148,0)</f>
        <v>0</v>
      </c>
      <c r="BG148" s="247">
        <f>IF(N148="zákl. prenesená",J148,0)</f>
        <v>0</v>
      </c>
      <c r="BH148" s="247">
        <f>IF(N148="zníž. prenesená",J148,0)</f>
        <v>0</v>
      </c>
      <c r="BI148" s="247">
        <f>IF(N148="nulová",J148,0)</f>
        <v>0</v>
      </c>
      <c r="BJ148" s="14" t="s">
        <v>87</v>
      </c>
      <c r="BK148" s="247">
        <f>ROUND(I148*H148,2)</f>
        <v>0</v>
      </c>
      <c r="BL148" s="14" t="s">
        <v>183</v>
      </c>
      <c r="BM148" s="246" t="s">
        <v>3543</v>
      </c>
    </row>
    <row r="149" s="2" customFormat="1" ht="24.15" customHeight="1">
      <c r="A149" s="35"/>
      <c r="B149" s="36"/>
      <c r="C149" s="248" t="s">
        <v>274</v>
      </c>
      <c r="D149" s="248" t="s">
        <v>270</v>
      </c>
      <c r="E149" s="249" t="s">
        <v>3544</v>
      </c>
      <c r="F149" s="250" t="s">
        <v>3545</v>
      </c>
      <c r="G149" s="251" t="s">
        <v>1953</v>
      </c>
      <c r="H149" s="252">
        <v>10</v>
      </c>
      <c r="I149" s="253"/>
      <c r="J149" s="254">
        <f>ROUND(I149*H149,2)</f>
        <v>0</v>
      </c>
      <c r="K149" s="255"/>
      <c r="L149" s="256"/>
      <c r="M149" s="257" t="s">
        <v>1</v>
      </c>
      <c r="N149" s="258" t="s">
        <v>40</v>
      </c>
      <c r="O149" s="94"/>
      <c r="P149" s="244">
        <f>O149*H149</f>
        <v>0</v>
      </c>
      <c r="Q149" s="244">
        <v>0</v>
      </c>
      <c r="R149" s="244">
        <f>Q149*H149</f>
        <v>0</v>
      </c>
      <c r="S149" s="244">
        <v>0</v>
      </c>
      <c r="T149" s="24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6" t="s">
        <v>208</v>
      </c>
      <c r="AT149" s="246" t="s">
        <v>270</v>
      </c>
      <c r="AU149" s="246" t="s">
        <v>81</v>
      </c>
      <c r="AY149" s="14" t="s">
        <v>177</v>
      </c>
      <c r="BE149" s="247">
        <f>IF(N149="základná",J149,0)</f>
        <v>0</v>
      </c>
      <c r="BF149" s="247">
        <f>IF(N149="znížená",J149,0)</f>
        <v>0</v>
      </c>
      <c r="BG149" s="247">
        <f>IF(N149="zákl. prenesená",J149,0)</f>
        <v>0</v>
      </c>
      <c r="BH149" s="247">
        <f>IF(N149="zníž. prenesená",J149,0)</f>
        <v>0</v>
      </c>
      <c r="BI149" s="247">
        <f>IF(N149="nulová",J149,0)</f>
        <v>0</v>
      </c>
      <c r="BJ149" s="14" t="s">
        <v>87</v>
      </c>
      <c r="BK149" s="247">
        <f>ROUND(I149*H149,2)</f>
        <v>0</v>
      </c>
      <c r="BL149" s="14" t="s">
        <v>183</v>
      </c>
      <c r="BM149" s="246" t="s">
        <v>3546</v>
      </c>
    </row>
    <row r="150" s="2" customFormat="1" ht="24.15" customHeight="1">
      <c r="A150" s="35"/>
      <c r="B150" s="36"/>
      <c r="C150" s="234" t="s">
        <v>278</v>
      </c>
      <c r="D150" s="234" t="s">
        <v>179</v>
      </c>
      <c r="E150" s="235" t="s">
        <v>1970</v>
      </c>
      <c r="F150" s="236" t="s">
        <v>1971</v>
      </c>
      <c r="G150" s="237" t="s">
        <v>182</v>
      </c>
      <c r="H150" s="238">
        <v>135</v>
      </c>
      <c r="I150" s="239"/>
      <c r="J150" s="240">
        <f>ROUND(I150*H150,2)</f>
        <v>0</v>
      </c>
      <c r="K150" s="241"/>
      <c r="L150" s="41"/>
      <c r="M150" s="242" t="s">
        <v>1</v>
      </c>
      <c r="N150" s="243" t="s">
        <v>40</v>
      </c>
      <c r="O150" s="94"/>
      <c r="P150" s="244">
        <f>O150*H150</f>
        <v>0</v>
      </c>
      <c r="Q150" s="244">
        <v>0</v>
      </c>
      <c r="R150" s="244">
        <f>Q150*H150</f>
        <v>0</v>
      </c>
      <c r="S150" s="244">
        <v>0</v>
      </c>
      <c r="T150" s="24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6" t="s">
        <v>183</v>
      </c>
      <c r="AT150" s="246" t="s">
        <v>179</v>
      </c>
      <c r="AU150" s="246" t="s">
        <v>81</v>
      </c>
      <c r="AY150" s="14" t="s">
        <v>177</v>
      </c>
      <c r="BE150" s="247">
        <f>IF(N150="základná",J150,0)</f>
        <v>0</v>
      </c>
      <c r="BF150" s="247">
        <f>IF(N150="znížená",J150,0)</f>
        <v>0</v>
      </c>
      <c r="BG150" s="247">
        <f>IF(N150="zákl. prenesená",J150,0)</f>
        <v>0</v>
      </c>
      <c r="BH150" s="247">
        <f>IF(N150="zníž. prenesená",J150,0)</f>
        <v>0</v>
      </c>
      <c r="BI150" s="247">
        <f>IF(N150="nulová",J150,0)</f>
        <v>0</v>
      </c>
      <c r="BJ150" s="14" t="s">
        <v>87</v>
      </c>
      <c r="BK150" s="247">
        <f>ROUND(I150*H150,2)</f>
        <v>0</v>
      </c>
      <c r="BL150" s="14" t="s">
        <v>183</v>
      </c>
      <c r="BM150" s="246" t="s">
        <v>3547</v>
      </c>
    </row>
    <row r="151" s="2" customFormat="1" ht="21.75" customHeight="1">
      <c r="A151" s="35"/>
      <c r="B151" s="36"/>
      <c r="C151" s="234" t="s">
        <v>282</v>
      </c>
      <c r="D151" s="234" t="s">
        <v>179</v>
      </c>
      <c r="E151" s="235" t="s">
        <v>3548</v>
      </c>
      <c r="F151" s="236" t="s">
        <v>3549</v>
      </c>
      <c r="G151" s="237" t="s">
        <v>182</v>
      </c>
      <c r="H151" s="238">
        <v>50</v>
      </c>
      <c r="I151" s="239"/>
      <c r="J151" s="240">
        <f>ROUND(I151*H151,2)</f>
        <v>0</v>
      </c>
      <c r="K151" s="241"/>
      <c r="L151" s="41"/>
      <c r="M151" s="242" t="s">
        <v>1</v>
      </c>
      <c r="N151" s="243" t="s">
        <v>40</v>
      </c>
      <c r="O151" s="94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6" t="s">
        <v>183</v>
      </c>
      <c r="AT151" s="246" t="s">
        <v>179</v>
      </c>
      <c r="AU151" s="246" t="s">
        <v>81</v>
      </c>
      <c r="AY151" s="14" t="s">
        <v>177</v>
      </c>
      <c r="BE151" s="247">
        <f>IF(N151="základná",J151,0)</f>
        <v>0</v>
      </c>
      <c r="BF151" s="247">
        <f>IF(N151="znížená",J151,0)</f>
        <v>0</v>
      </c>
      <c r="BG151" s="247">
        <f>IF(N151="zákl. prenesená",J151,0)</f>
        <v>0</v>
      </c>
      <c r="BH151" s="247">
        <f>IF(N151="zníž. prenesená",J151,0)</f>
        <v>0</v>
      </c>
      <c r="BI151" s="247">
        <f>IF(N151="nulová",J151,0)</f>
        <v>0</v>
      </c>
      <c r="BJ151" s="14" t="s">
        <v>87</v>
      </c>
      <c r="BK151" s="247">
        <f>ROUND(I151*H151,2)</f>
        <v>0</v>
      </c>
      <c r="BL151" s="14" t="s">
        <v>183</v>
      </c>
      <c r="BM151" s="246" t="s">
        <v>3550</v>
      </c>
    </row>
    <row r="152" s="2" customFormat="1" ht="16.5" customHeight="1">
      <c r="A152" s="35"/>
      <c r="B152" s="36"/>
      <c r="C152" s="234" t="s">
        <v>287</v>
      </c>
      <c r="D152" s="234" t="s">
        <v>179</v>
      </c>
      <c r="E152" s="235" t="s">
        <v>3551</v>
      </c>
      <c r="F152" s="236" t="s">
        <v>3552</v>
      </c>
      <c r="G152" s="237" t="s">
        <v>1953</v>
      </c>
      <c r="H152" s="238">
        <v>2</v>
      </c>
      <c r="I152" s="239"/>
      <c r="J152" s="240">
        <f>ROUND(I152*H152,2)</f>
        <v>0</v>
      </c>
      <c r="K152" s="241"/>
      <c r="L152" s="41"/>
      <c r="M152" s="242" t="s">
        <v>1</v>
      </c>
      <c r="N152" s="243" t="s">
        <v>40</v>
      </c>
      <c r="O152" s="94"/>
      <c r="P152" s="244">
        <f>O152*H152</f>
        <v>0</v>
      </c>
      <c r="Q152" s="244">
        <v>0</v>
      </c>
      <c r="R152" s="244">
        <f>Q152*H152</f>
        <v>0</v>
      </c>
      <c r="S152" s="244">
        <v>0</v>
      </c>
      <c r="T152" s="24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6" t="s">
        <v>183</v>
      </c>
      <c r="AT152" s="246" t="s">
        <v>179</v>
      </c>
      <c r="AU152" s="246" t="s">
        <v>81</v>
      </c>
      <c r="AY152" s="14" t="s">
        <v>177</v>
      </c>
      <c r="BE152" s="247">
        <f>IF(N152="základná",J152,0)</f>
        <v>0</v>
      </c>
      <c r="BF152" s="247">
        <f>IF(N152="znížená",J152,0)</f>
        <v>0</v>
      </c>
      <c r="BG152" s="247">
        <f>IF(N152="zákl. prenesená",J152,0)</f>
        <v>0</v>
      </c>
      <c r="BH152" s="247">
        <f>IF(N152="zníž. prenesená",J152,0)</f>
        <v>0</v>
      </c>
      <c r="BI152" s="247">
        <f>IF(N152="nulová",J152,0)</f>
        <v>0</v>
      </c>
      <c r="BJ152" s="14" t="s">
        <v>87</v>
      </c>
      <c r="BK152" s="247">
        <f>ROUND(I152*H152,2)</f>
        <v>0</v>
      </c>
      <c r="BL152" s="14" t="s">
        <v>183</v>
      </c>
      <c r="BM152" s="246" t="s">
        <v>3553</v>
      </c>
    </row>
    <row r="153" s="2" customFormat="1" ht="16.5" customHeight="1">
      <c r="A153" s="35"/>
      <c r="B153" s="36"/>
      <c r="C153" s="234" t="s">
        <v>291</v>
      </c>
      <c r="D153" s="234" t="s">
        <v>179</v>
      </c>
      <c r="E153" s="235" t="s">
        <v>3554</v>
      </c>
      <c r="F153" s="236" t="s">
        <v>3555</v>
      </c>
      <c r="G153" s="237" t="s">
        <v>1953</v>
      </c>
      <c r="H153" s="238">
        <v>2</v>
      </c>
      <c r="I153" s="239"/>
      <c r="J153" s="240">
        <f>ROUND(I153*H153,2)</f>
        <v>0</v>
      </c>
      <c r="K153" s="241"/>
      <c r="L153" s="41"/>
      <c r="M153" s="242" t="s">
        <v>1</v>
      </c>
      <c r="N153" s="243" t="s">
        <v>40</v>
      </c>
      <c r="O153" s="94"/>
      <c r="P153" s="244">
        <f>O153*H153</f>
        <v>0</v>
      </c>
      <c r="Q153" s="244">
        <v>0</v>
      </c>
      <c r="R153" s="244">
        <f>Q153*H153</f>
        <v>0</v>
      </c>
      <c r="S153" s="244">
        <v>0</v>
      </c>
      <c r="T153" s="24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6" t="s">
        <v>183</v>
      </c>
      <c r="AT153" s="246" t="s">
        <v>179</v>
      </c>
      <c r="AU153" s="246" t="s">
        <v>81</v>
      </c>
      <c r="AY153" s="14" t="s">
        <v>177</v>
      </c>
      <c r="BE153" s="247">
        <f>IF(N153="základná",J153,0)</f>
        <v>0</v>
      </c>
      <c r="BF153" s="247">
        <f>IF(N153="znížená",J153,0)</f>
        <v>0</v>
      </c>
      <c r="BG153" s="247">
        <f>IF(N153="zákl. prenesená",J153,0)</f>
        <v>0</v>
      </c>
      <c r="BH153" s="247">
        <f>IF(N153="zníž. prenesená",J153,0)</f>
        <v>0</v>
      </c>
      <c r="BI153" s="247">
        <f>IF(N153="nulová",J153,0)</f>
        <v>0</v>
      </c>
      <c r="BJ153" s="14" t="s">
        <v>87</v>
      </c>
      <c r="BK153" s="247">
        <f>ROUND(I153*H153,2)</f>
        <v>0</v>
      </c>
      <c r="BL153" s="14" t="s">
        <v>183</v>
      </c>
      <c r="BM153" s="246" t="s">
        <v>3556</v>
      </c>
    </row>
    <row r="154" s="2" customFormat="1" ht="24.15" customHeight="1">
      <c r="A154" s="35"/>
      <c r="B154" s="36"/>
      <c r="C154" s="234" t="s">
        <v>295</v>
      </c>
      <c r="D154" s="234" t="s">
        <v>179</v>
      </c>
      <c r="E154" s="235" t="s">
        <v>3557</v>
      </c>
      <c r="F154" s="236" t="s">
        <v>3558</v>
      </c>
      <c r="G154" s="237" t="s">
        <v>1953</v>
      </c>
      <c r="H154" s="238">
        <v>4</v>
      </c>
      <c r="I154" s="239"/>
      <c r="J154" s="240">
        <f>ROUND(I154*H154,2)</f>
        <v>0</v>
      </c>
      <c r="K154" s="241"/>
      <c r="L154" s="41"/>
      <c r="M154" s="242" t="s">
        <v>1</v>
      </c>
      <c r="N154" s="243" t="s">
        <v>40</v>
      </c>
      <c r="O154" s="94"/>
      <c r="P154" s="244">
        <f>O154*H154</f>
        <v>0</v>
      </c>
      <c r="Q154" s="244">
        <v>0</v>
      </c>
      <c r="R154" s="244">
        <f>Q154*H154</f>
        <v>0</v>
      </c>
      <c r="S154" s="244">
        <v>0</v>
      </c>
      <c r="T154" s="24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6" t="s">
        <v>183</v>
      </c>
      <c r="AT154" s="246" t="s">
        <v>179</v>
      </c>
      <c r="AU154" s="246" t="s">
        <v>81</v>
      </c>
      <c r="AY154" s="14" t="s">
        <v>177</v>
      </c>
      <c r="BE154" s="247">
        <f>IF(N154="základná",J154,0)</f>
        <v>0</v>
      </c>
      <c r="BF154" s="247">
        <f>IF(N154="znížená",J154,0)</f>
        <v>0</v>
      </c>
      <c r="BG154" s="247">
        <f>IF(N154="zákl. prenesená",J154,0)</f>
        <v>0</v>
      </c>
      <c r="BH154" s="247">
        <f>IF(N154="zníž. prenesená",J154,0)</f>
        <v>0</v>
      </c>
      <c r="BI154" s="247">
        <f>IF(N154="nulová",J154,0)</f>
        <v>0</v>
      </c>
      <c r="BJ154" s="14" t="s">
        <v>87</v>
      </c>
      <c r="BK154" s="247">
        <f>ROUND(I154*H154,2)</f>
        <v>0</v>
      </c>
      <c r="BL154" s="14" t="s">
        <v>183</v>
      </c>
      <c r="BM154" s="246" t="s">
        <v>3559</v>
      </c>
    </row>
    <row r="155" s="2" customFormat="1" ht="24.15" customHeight="1">
      <c r="A155" s="35"/>
      <c r="B155" s="36"/>
      <c r="C155" s="234" t="s">
        <v>299</v>
      </c>
      <c r="D155" s="234" t="s">
        <v>179</v>
      </c>
      <c r="E155" s="235" t="s">
        <v>3560</v>
      </c>
      <c r="F155" s="236" t="s">
        <v>3561</v>
      </c>
      <c r="G155" s="237" t="s">
        <v>1953</v>
      </c>
      <c r="H155" s="238">
        <v>4</v>
      </c>
      <c r="I155" s="239"/>
      <c r="J155" s="240">
        <f>ROUND(I155*H155,2)</f>
        <v>0</v>
      </c>
      <c r="K155" s="241"/>
      <c r="L155" s="41"/>
      <c r="M155" s="242" t="s">
        <v>1</v>
      </c>
      <c r="N155" s="243" t="s">
        <v>40</v>
      </c>
      <c r="O155" s="94"/>
      <c r="P155" s="244">
        <f>O155*H155</f>
        <v>0</v>
      </c>
      <c r="Q155" s="244">
        <v>0</v>
      </c>
      <c r="R155" s="244">
        <f>Q155*H155</f>
        <v>0</v>
      </c>
      <c r="S155" s="244">
        <v>0</v>
      </c>
      <c r="T155" s="24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6" t="s">
        <v>183</v>
      </c>
      <c r="AT155" s="246" t="s">
        <v>179</v>
      </c>
      <c r="AU155" s="246" t="s">
        <v>81</v>
      </c>
      <c r="AY155" s="14" t="s">
        <v>177</v>
      </c>
      <c r="BE155" s="247">
        <f>IF(N155="základná",J155,0)</f>
        <v>0</v>
      </c>
      <c r="BF155" s="247">
        <f>IF(N155="znížená",J155,0)</f>
        <v>0</v>
      </c>
      <c r="BG155" s="247">
        <f>IF(N155="zákl. prenesená",J155,0)</f>
        <v>0</v>
      </c>
      <c r="BH155" s="247">
        <f>IF(N155="zníž. prenesená",J155,0)</f>
        <v>0</v>
      </c>
      <c r="BI155" s="247">
        <f>IF(N155="nulová",J155,0)</f>
        <v>0</v>
      </c>
      <c r="BJ155" s="14" t="s">
        <v>87</v>
      </c>
      <c r="BK155" s="247">
        <f>ROUND(I155*H155,2)</f>
        <v>0</v>
      </c>
      <c r="BL155" s="14" t="s">
        <v>183</v>
      </c>
      <c r="BM155" s="246" t="s">
        <v>3562</v>
      </c>
    </row>
    <row r="156" s="2" customFormat="1" ht="16.5" customHeight="1">
      <c r="A156" s="35"/>
      <c r="B156" s="36"/>
      <c r="C156" s="248" t="s">
        <v>303</v>
      </c>
      <c r="D156" s="248" t="s">
        <v>270</v>
      </c>
      <c r="E156" s="249" t="s">
        <v>3563</v>
      </c>
      <c r="F156" s="250" t="s">
        <v>3564</v>
      </c>
      <c r="G156" s="251" t="s">
        <v>1953</v>
      </c>
      <c r="H156" s="252">
        <v>1</v>
      </c>
      <c r="I156" s="253"/>
      <c r="J156" s="254">
        <f>ROUND(I156*H156,2)</f>
        <v>0</v>
      </c>
      <c r="K156" s="255"/>
      <c r="L156" s="256"/>
      <c r="M156" s="257" t="s">
        <v>1</v>
      </c>
      <c r="N156" s="258" t="s">
        <v>40</v>
      </c>
      <c r="O156" s="94"/>
      <c r="P156" s="244">
        <f>O156*H156</f>
        <v>0</v>
      </c>
      <c r="Q156" s="244">
        <v>0</v>
      </c>
      <c r="R156" s="244">
        <f>Q156*H156</f>
        <v>0</v>
      </c>
      <c r="S156" s="244">
        <v>0</v>
      </c>
      <c r="T156" s="24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6" t="s">
        <v>208</v>
      </c>
      <c r="AT156" s="246" t="s">
        <v>270</v>
      </c>
      <c r="AU156" s="246" t="s">
        <v>81</v>
      </c>
      <c r="AY156" s="14" t="s">
        <v>177</v>
      </c>
      <c r="BE156" s="247">
        <f>IF(N156="základná",J156,0)</f>
        <v>0</v>
      </c>
      <c r="BF156" s="247">
        <f>IF(N156="znížená",J156,0)</f>
        <v>0</v>
      </c>
      <c r="BG156" s="247">
        <f>IF(N156="zákl. prenesená",J156,0)</f>
        <v>0</v>
      </c>
      <c r="BH156" s="247">
        <f>IF(N156="zníž. prenesená",J156,0)</f>
        <v>0</v>
      </c>
      <c r="BI156" s="247">
        <f>IF(N156="nulová",J156,0)</f>
        <v>0</v>
      </c>
      <c r="BJ156" s="14" t="s">
        <v>87</v>
      </c>
      <c r="BK156" s="247">
        <f>ROUND(I156*H156,2)</f>
        <v>0</v>
      </c>
      <c r="BL156" s="14" t="s">
        <v>183</v>
      </c>
      <c r="BM156" s="246" t="s">
        <v>3565</v>
      </c>
    </row>
    <row r="157" s="2" customFormat="1" ht="16.5" customHeight="1">
      <c r="A157" s="35"/>
      <c r="B157" s="36"/>
      <c r="C157" s="248" t="s">
        <v>307</v>
      </c>
      <c r="D157" s="248" t="s">
        <v>270</v>
      </c>
      <c r="E157" s="249" t="s">
        <v>3566</v>
      </c>
      <c r="F157" s="250" t="s">
        <v>3567</v>
      </c>
      <c r="G157" s="251" t="s">
        <v>1953</v>
      </c>
      <c r="H157" s="252">
        <v>1</v>
      </c>
      <c r="I157" s="253"/>
      <c r="J157" s="254">
        <f>ROUND(I157*H157,2)</f>
        <v>0</v>
      </c>
      <c r="K157" s="255"/>
      <c r="L157" s="256"/>
      <c r="M157" s="257" t="s">
        <v>1</v>
      </c>
      <c r="N157" s="258" t="s">
        <v>40</v>
      </c>
      <c r="O157" s="94"/>
      <c r="P157" s="244">
        <f>O157*H157</f>
        <v>0</v>
      </c>
      <c r="Q157" s="244">
        <v>0</v>
      </c>
      <c r="R157" s="244">
        <f>Q157*H157</f>
        <v>0</v>
      </c>
      <c r="S157" s="244">
        <v>0</v>
      </c>
      <c r="T157" s="24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46" t="s">
        <v>208</v>
      </c>
      <c r="AT157" s="246" t="s">
        <v>270</v>
      </c>
      <c r="AU157" s="246" t="s">
        <v>81</v>
      </c>
      <c r="AY157" s="14" t="s">
        <v>177</v>
      </c>
      <c r="BE157" s="247">
        <f>IF(N157="základná",J157,0)</f>
        <v>0</v>
      </c>
      <c r="BF157" s="247">
        <f>IF(N157="znížená",J157,0)</f>
        <v>0</v>
      </c>
      <c r="BG157" s="247">
        <f>IF(N157="zákl. prenesená",J157,0)</f>
        <v>0</v>
      </c>
      <c r="BH157" s="247">
        <f>IF(N157="zníž. prenesená",J157,0)</f>
        <v>0</v>
      </c>
      <c r="BI157" s="247">
        <f>IF(N157="nulová",J157,0)</f>
        <v>0</v>
      </c>
      <c r="BJ157" s="14" t="s">
        <v>87</v>
      </c>
      <c r="BK157" s="247">
        <f>ROUND(I157*H157,2)</f>
        <v>0</v>
      </c>
      <c r="BL157" s="14" t="s">
        <v>183</v>
      </c>
      <c r="BM157" s="246" t="s">
        <v>3568</v>
      </c>
    </row>
    <row r="158" s="2" customFormat="1" ht="16.5" customHeight="1">
      <c r="A158" s="35"/>
      <c r="B158" s="36"/>
      <c r="C158" s="248" t="s">
        <v>311</v>
      </c>
      <c r="D158" s="248" t="s">
        <v>270</v>
      </c>
      <c r="E158" s="249" t="s">
        <v>3569</v>
      </c>
      <c r="F158" s="250" t="s">
        <v>3570</v>
      </c>
      <c r="G158" s="251" t="s">
        <v>1953</v>
      </c>
      <c r="H158" s="252">
        <v>3</v>
      </c>
      <c r="I158" s="253"/>
      <c r="J158" s="254">
        <f>ROUND(I158*H158,2)</f>
        <v>0</v>
      </c>
      <c r="K158" s="255"/>
      <c r="L158" s="256"/>
      <c r="M158" s="257" t="s">
        <v>1</v>
      </c>
      <c r="N158" s="258" t="s">
        <v>40</v>
      </c>
      <c r="O158" s="94"/>
      <c r="P158" s="244">
        <f>O158*H158</f>
        <v>0</v>
      </c>
      <c r="Q158" s="244">
        <v>0</v>
      </c>
      <c r="R158" s="244">
        <f>Q158*H158</f>
        <v>0</v>
      </c>
      <c r="S158" s="244">
        <v>0</v>
      </c>
      <c r="T158" s="24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46" t="s">
        <v>208</v>
      </c>
      <c r="AT158" s="246" t="s">
        <v>270</v>
      </c>
      <c r="AU158" s="246" t="s">
        <v>81</v>
      </c>
      <c r="AY158" s="14" t="s">
        <v>177</v>
      </c>
      <c r="BE158" s="247">
        <f>IF(N158="základná",J158,0)</f>
        <v>0</v>
      </c>
      <c r="BF158" s="247">
        <f>IF(N158="znížená",J158,0)</f>
        <v>0</v>
      </c>
      <c r="BG158" s="247">
        <f>IF(N158="zákl. prenesená",J158,0)</f>
        <v>0</v>
      </c>
      <c r="BH158" s="247">
        <f>IF(N158="zníž. prenesená",J158,0)</f>
        <v>0</v>
      </c>
      <c r="BI158" s="247">
        <f>IF(N158="nulová",J158,0)</f>
        <v>0</v>
      </c>
      <c r="BJ158" s="14" t="s">
        <v>87</v>
      </c>
      <c r="BK158" s="247">
        <f>ROUND(I158*H158,2)</f>
        <v>0</v>
      </c>
      <c r="BL158" s="14" t="s">
        <v>183</v>
      </c>
      <c r="BM158" s="246" t="s">
        <v>3571</v>
      </c>
    </row>
    <row r="159" s="2" customFormat="1" ht="16.5" customHeight="1">
      <c r="A159" s="35"/>
      <c r="B159" s="36"/>
      <c r="C159" s="248" t="s">
        <v>315</v>
      </c>
      <c r="D159" s="248" t="s">
        <v>270</v>
      </c>
      <c r="E159" s="249" t="s">
        <v>3572</v>
      </c>
      <c r="F159" s="250" t="s">
        <v>3573</v>
      </c>
      <c r="G159" s="251" t="s">
        <v>1953</v>
      </c>
      <c r="H159" s="252">
        <v>3</v>
      </c>
      <c r="I159" s="253"/>
      <c r="J159" s="254">
        <f>ROUND(I159*H159,2)</f>
        <v>0</v>
      </c>
      <c r="K159" s="255"/>
      <c r="L159" s="256"/>
      <c r="M159" s="257" t="s">
        <v>1</v>
      </c>
      <c r="N159" s="258" t="s">
        <v>40</v>
      </c>
      <c r="O159" s="94"/>
      <c r="P159" s="244">
        <f>O159*H159</f>
        <v>0</v>
      </c>
      <c r="Q159" s="244">
        <v>0</v>
      </c>
      <c r="R159" s="244">
        <f>Q159*H159</f>
        <v>0</v>
      </c>
      <c r="S159" s="244">
        <v>0</v>
      </c>
      <c r="T159" s="24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6" t="s">
        <v>208</v>
      </c>
      <c r="AT159" s="246" t="s">
        <v>270</v>
      </c>
      <c r="AU159" s="246" t="s">
        <v>81</v>
      </c>
      <c r="AY159" s="14" t="s">
        <v>177</v>
      </c>
      <c r="BE159" s="247">
        <f>IF(N159="základná",J159,0)</f>
        <v>0</v>
      </c>
      <c r="BF159" s="247">
        <f>IF(N159="znížená",J159,0)</f>
        <v>0</v>
      </c>
      <c r="BG159" s="247">
        <f>IF(N159="zákl. prenesená",J159,0)</f>
        <v>0</v>
      </c>
      <c r="BH159" s="247">
        <f>IF(N159="zníž. prenesená",J159,0)</f>
        <v>0</v>
      </c>
      <c r="BI159" s="247">
        <f>IF(N159="nulová",J159,0)</f>
        <v>0</v>
      </c>
      <c r="BJ159" s="14" t="s">
        <v>87</v>
      </c>
      <c r="BK159" s="247">
        <f>ROUND(I159*H159,2)</f>
        <v>0</v>
      </c>
      <c r="BL159" s="14" t="s">
        <v>183</v>
      </c>
      <c r="BM159" s="246" t="s">
        <v>3574</v>
      </c>
    </row>
    <row r="160" s="2" customFormat="1" ht="21.75" customHeight="1">
      <c r="A160" s="35"/>
      <c r="B160" s="36"/>
      <c r="C160" s="248" t="s">
        <v>319</v>
      </c>
      <c r="D160" s="248" t="s">
        <v>270</v>
      </c>
      <c r="E160" s="249" t="s">
        <v>3575</v>
      </c>
      <c r="F160" s="250" t="s">
        <v>3576</v>
      </c>
      <c r="G160" s="251" t="s">
        <v>1953</v>
      </c>
      <c r="H160" s="252">
        <v>10</v>
      </c>
      <c r="I160" s="253"/>
      <c r="J160" s="254">
        <f>ROUND(I160*H160,2)</f>
        <v>0</v>
      </c>
      <c r="K160" s="255"/>
      <c r="L160" s="256"/>
      <c r="M160" s="257" t="s">
        <v>1</v>
      </c>
      <c r="N160" s="258" t="s">
        <v>40</v>
      </c>
      <c r="O160" s="94"/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46" t="s">
        <v>208</v>
      </c>
      <c r="AT160" s="246" t="s">
        <v>270</v>
      </c>
      <c r="AU160" s="246" t="s">
        <v>81</v>
      </c>
      <c r="AY160" s="14" t="s">
        <v>177</v>
      </c>
      <c r="BE160" s="247">
        <f>IF(N160="základná",J160,0)</f>
        <v>0</v>
      </c>
      <c r="BF160" s="247">
        <f>IF(N160="znížená",J160,0)</f>
        <v>0</v>
      </c>
      <c r="BG160" s="247">
        <f>IF(N160="zákl. prenesená",J160,0)</f>
        <v>0</v>
      </c>
      <c r="BH160" s="247">
        <f>IF(N160="zníž. prenesená",J160,0)</f>
        <v>0</v>
      </c>
      <c r="BI160" s="247">
        <f>IF(N160="nulová",J160,0)</f>
        <v>0</v>
      </c>
      <c r="BJ160" s="14" t="s">
        <v>87</v>
      </c>
      <c r="BK160" s="247">
        <f>ROUND(I160*H160,2)</f>
        <v>0</v>
      </c>
      <c r="BL160" s="14" t="s">
        <v>183</v>
      </c>
      <c r="BM160" s="246" t="s">
        <v>3577</v>
      </c>
    </row>
    <row r="161" s="2" customFormat="1" ht="16.5" customHeight="1">
      <c r="A161" s="35"/>
      <c r="B161" s="36"/>
      <c r="C161" s="248" t="s">
        <v>323</v>
      </c>
      <c r="D161" s="248" t="s">
        <v>270</v>
      </c>
      <c r="E161" s="249" t="s">
        <v>3578</v>
      </c>
      <c r="F161" s="250" t="s">
        <v>3579</v>
      </c>
      <c r="G161" s="251" t="s">
        <v>1953</v>
      </c>
      <c r="H161" s="252">
        <v>10</v>
      </c>
      <c r="I161" s="253"/>
      <c r="J161" s="254">
        <f>ROUND(I161*H161,2)</f>
        <v>0</v>
      </c>
      <c r="K161" s="255"/>
      <c r="L161" s="256"/>
      <c r="M161" s="257" t="s">
        <v>1</v>
      </c>
      <c r="N161" s="258" t="s">
        <v>40</v>
      </c>
      <c r="O161" s="94"/>
      <c r="P161" s="244">
        <f>O161*H161</f>
        <v>0</v>
      </c>
      <c r="Q161" s="244">
        <v>0</v>
      </c>
      <c r="R161" s="244">
        <f>Q161*H161</f>
        <v>0</v>
      </c>
      <c r="S161" s="244">
        <v>0</v>
      </c>
      <c r="T161" s="24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6" t="s">
        <v>208</v>
      </c>
      <c r="AT161" s="246" t="s">
        <v>270</v>
      </c>
      <c r="AU161" s="246" t="s">
        <v>81</v>
      </c>
      <c r="AY161" s="14" t="s">
        <v>177</v>
      </c>
      <c r="BE161" s="247">
        <f>IF(N161="základná",J161,0)</f>
        <v>0</v>
      </c>
      <c r="BF161" s="247">
        <f>IF(N161="znížená",J161,0)</f>
        <v>0</v>
      </c>
      <c r="BG161" s="247">
        <f>IF(N161="zákl. prenesená",J161,0)</f>
        <v>0</v>
      </c>
      <c r="BH161" s="247">
        <f>IF(N161="zníž. prenesená",J161,0)</f>
        <v>0</v>
      </c>
      <c r="BI161" s="247">
        <f>IF(N161="nulová",J161,0)</f>
        <v>0</v>
      </c>
      <c r="BJ161" s="14" t="s">
        <v>87</v>
      </c>
      <c r="BK161" s="247">
        <f>ROUND(I161*H161,2)</f>
        <v>0</v>
      </c>
      <c r="BL161" s="14" t="s">
        <v>183</v>
      </c>
      <c r="BM161" s="246" t="s">
        <v>3580</v>
      </c>
    </row>
    <row r="162" s="2" customFormat="1" ht="24.15" customHeight="1">
      <c r="A162" s="35"/>
      <c r="B162" s="36"/>
      <c r="C162" s="248" t="s">
        <v>327</v>
      </c>
      <c r="D162" s="248" t="s">
        <v>270</v>
      </c>
      <c r="E162" s="249" t="s">
        <v>3581</v>
      </c>
      <c r="F162" s="250" t="s">
        <v>3582</v>
      </c>
      <c r="G162" s="251" t="s">
        <v>1953</v>
      </c>
      <c r="H162" s="252">
        <v>10</v>
      </c>
      <c r="I162" s="253"/>
      <c r="J162" s="254">
        <f>ROUND(I162*H162,2)</f>
        <v>0</v>
      </c>
      <c r="K162" s="255"/>
      <c r="L162" s="256"/>
      <c r="M162" s="257" t="s">
        <v>1</v>
      </c>
      <c r="N162" s="258" t="s">
        <v>40</v>
      </c>
      <c r="O162" s="94"/>
      <c r="P162" s="244">
        <f>O162*H162</f>
        <v>0</v>
      </c>
      <c r="Q162" s="244">
        <v>0</v>
      </c>
      <c r="R162" s="244">
        <f>Q162*H162</f>
        <v>0</v>
      </c>
      <c r="S162" s="244">
        <v>0</v>
      </c>
      <c r="T162" s="24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46" t="s">
        <v>208</v>
      </c>
      <c r="AT162" s="246" t="s">
        <v>270</v>
      </c>
      <c r="AU162" s="246" t="s">
        <v>81</v>
      </c>
      <c r="AY162" s="14" t="s">
        <v>177</v>
      </c>
      <c r="BE162" s="247">
        <f>IF(N162="základná",J162,0)</f>
        <v>0</v>
      </c>
      <c r="BF162" s="247">
        <f>IF(N162="znížená",J162,0)</f>
        <v>0</v>
      </c>
      <c r="BG162" s="247">
        <f>IF(N162="zákl. prenesená",J162,0)</f>
        <v>0</v>
      </c>
      <c r="BH162" s="247">
        <f>IF(N162="zníž. prenesená",J162,0)</f>
        <v>0</v>
      </c>
      <c r="BI162" s="247">
        <f>IF(N162="nulová",J162,0)</f>
        <v>0</v>
      </c>
      <c r="BJ162" s="14" t="s">
        <v>87</v>
      </c>
      <c r="BK162" s="247">
        <f>ROUND(I162*H162,2)</f>
        <v>0</v>
      </c>
      <c r="BL162" s="14" t="s">
        <v>183</v>
      </c>
      <c r="BM162" s="246" t="s">
        <v>3583</v>
      </c>
    </row>
    <row r="163" s="2" customFormat="1" ht="21.75" customHeight="1">
      <c r="A163" s="35"/>
      <c r="B163" s="36"/>
      <c r="C163" s="248" t="s">
        <v>331</v>
      </c>
      <c r="D163" s="248" t="s">
        <v>270</v>
      </c>
      <c r="E163" s="249" t="s">
        <v>3584</v>
      </c>
      <c r="F163" s="250" t="s">
        <v>3585</v>
      </c>
      <c r="G163" s="251" t="s">
        <v>1953</v>
      </c>
      <c r="H163" s="252">
        <v>10</v>
      </c>
      <c r="I163" s="253"/>
      <c r="J163" s="254">
        <f>ROUND(I163*H163,2)</f>
        <v>0</v>
      </c>
      <c r="K163" s="255"/>
      <c r="L163" s="256"/>
      <c r="M163" s="257" t="s">
        <v>1</v>
      </c>
      <c r="N163" s="258" t="s">
        <v>40</v>
      </c>
      <c r="O163" s="94"/>
      <c r="P163" s="244">
        <f>O163*H163</f>
        <v>0</v>
      </c>
      <c r="Q163" s="244">
        <v>0</v>
      </c>
      <c r="R163" s="244">
        <f>Q163*H163</f>
        <v>0</v>
      </c>
      <c r="S163" s="244">
        <v>0</v>
      </c>
      <c r="T163" s="24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46" t="s">
        <v>208</v>
      </c>
      <c r="AT163" s="246" t="s">
        <v>270</v>
      </c>
      <c r="AU163" s="246" t="s">
        <v>81</v>
      </c>
      <c r="AY163" s="14" t="s">
        <v>177</v>
      </c>
      <c r="BE163" s="247">
        <f>IF(N163="základná",J163,0)</f>
        <v>0</v>
      </c>
      <c r="BF163" s="247">
        <f>IF(N163="znížená",J163,0)</f>
        <v>0</v>
      </c>
      <c r="BG163" s="247">
        <f>IF(N163="zákl. prenesená",J163,0)</f>
        <v>0</v>
      </c>
      <c r="BH163" s="247">
        <f>IF(N163="zníž. prenesená",J163,0)</f>
        <v>0</v>
      </c>
      <c r="BI163" s="247">
        <f>IF(N163="nulová",J163,0)</f>
        <v>0</v>
      </c>
      <c r="BJ163" s="14" t="s">
        <v>87</v>
      </c>
      <c r="BK163" s="247">
        <f>ROUND(I163*H163,2)</f>
        <v>0</v>
      </c>
      <c r="BL163" s="14" t="s">
        <v>183</v>
      </c>
      <c r="BM163" s="246" t="s">
        <v>3586</v>
      </c>
    </row>
    <row r="164" s="2" customFormat="1" ht="24.15" customHeight="1">
      <c r="A164" s="35"/>
      <c r="B164" s="36"/>
      <c r="C164" s="234" t="s">
        <v>335</v>
      </c>
      <c r="D164" s="234" t="s">
        <v>179</v>
      </c>
      <c r="E164" s="235" t="s">
        <v>3587</v>
      </c>
      <c r="F164" s="236" t="s">
        <v>3588</v>
      </c>
      <c r="G164" s="237" t="s">
        <v>1953</v>
      </c>
      <c r="H164" s="238">
        <v>12</v>
      </c>
      <c r="I164" s="239"/>
      <c r="J164" s="240">
        <f>ROUND(I164*H164,2)</f>
        <v>0</v>
      </c>
      <c r="K164" s="241"/>
      <c r="L164" s="41"/>
      <c r="M164" s="242" t="s">
        <v>1</v>
      </c>
      <c r="N164" s="243" t="s">
        <v>40</v>
      </c>
      <c r="O164" s="94"/>
      <c r="P164" s="244">
        <f>O164*H164</f>
        <v>0</v>
      </c>
      <c r="Q164" s="244">
        <v>0</v>
      </c>
      <c r="R164" s="244">
        <f>Q164*H164</f>
        <v>0</v>
      </c>
      <c r="S164" s="244">
        <v>0</v>
      </c>
      <c r="T164" s="24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46" t="s">
        <v>183</v>
      </c>
      <c r="AT164" s="246" t="s">
        <v>179</v>
      </c>
      <c r="AU164" s="246" t="s">
        <v>81</v>
      </c>
      <c r="AY164" s="14" t="s">
        <v>177</v>
      </c>
      <c r="BE164" s="247">
        <f>IF(N164="základná",J164,0)</f>
        <v>0</v>
      </c>
      <c r="BF164" s="247">
        <f>IF(N164="znížená",J164,0)</f>
        <v>0</v>
      </c>
      <c r="BG164" s="247">
        <f>IF(N164="zákl. prenesená",J164,0)</f>
        <v>0</v>
      </c>
      <c r="BH164" s="247">
        <f>IF(N164="zníž. prenesená",J164,0)</f>
        <v>0</v>
      </c>
      <c r="BI164" s="247">
        <f>IF(N164="nulová",J164,0)</f>
        <v>0</v>
      </c>
      <c r="BJ164" s="14" t="s">
        <v>87</v>
      </c>
      <c r="BK164" s="247">
        <f>ROUND(I164*H164,2)</f>
        <v>0</v>
      </c>
      <c r="BL164" s="14" t="s">
        <v>183</v>
      </c>
      <c r="BM164" s="246" t="s">
        <v>3589</v>
      </c>
    </row>
    <row r="165" s="2" customFormat="1" ht="16.5" customHeight="1">
      <c r="A165" s="35"/>
      <c r="B165" s="36"/>
      <c r="C165" s="234" t="s">
        <v>339</v>
      </c>
      <c r="D165" s="234" t="s">
        <v>179</v>
      </c>
      <c r="E165" s="235" t="s">
        <v>3590</v>
      </c>
      <c r="F165" s="236" t="s">
        <v>3591</v>
      </c>
      <c r="G165" s="237" t="s">
        <v>1953</v>
      </c>
      <c r="H165" s="238">
        <v>3</v>
      </c>
      <c r="I165" s="239"/>
      <c r="J165" s="240">
        <f>ROUND(I165*H165,2)</f>
        <v>0</v>
      </c>
      <c r="K165" s="241"/>
      <c r="L165" s="41"/>
      <c r="M165" s="242" t="s">
        <v>1</v>
      </c>
      <c r="N165" s="243" t="s">
        <v>40</v>
      </c>
      <c r="O165" s="94"/>
      <c r="P165" s="244">
        <f>O165*H165</f>
        <v>0</v>
      </c>
      <c r="Q165" s="244">
        <v>0</v>
      </c>
      <c r="R165" s="244">
        <f>Q165*H165</f>
        <v>0</v>
      </c>
      <c r="S165" s="244">
        <v>0</v>
      </c>
      <c r="T165" s="24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46" t="s">
        <v>183</v>
      </c>
      <c r="AT165" s="246" t="s">
        <v>179</v>
      </c>
      <c r="AU165" s="246" t="s">
        <v>81</v>
      </c>
      <c r="AY165" s="14" t="s">
        <v>177</v>
      </c>
      <c r="BE165" s="247">
        <f>IF(N165="základná",J165,0)</f>
        <v>0</v>
      </c>
      <c r="BF165" s="247">
        <f>IF(N165="znížená",J165,0)</f>
        <v>0</v>
      </c>
      <c r="BG165" s="247">
        <f>IF(N165="zákl. prenesená",J165,0)</f>
        <v>0</v>
      </c>
      <c r="BH165" s="247">
        <f>IF(N165="zníž. prenesená",J165,0)</f>
        <v>0</v>
      </c>
      <c r="BI165" s="247">
        <f>IF(N165="nulová",J165,0)</f>
        <v>0</v>
      </c>
      <c r="BJ165" s="14" t="s">
        <v>87</v>
      </c>
      <c r="BK165" s="247">
        <f>ROUND(I165*H165,2)</f>
        <v>0</v>
      </c>
      <c r="BL165" s="14" t="s">
        <v>183</v>
      </c>
      <c r="BM165" s="246" t="s">
        <v>3592</v>
      </c>
    </row>
    <row r="166" s="2" customFormat="1" ht="21.75" customHeight="1">
      <c r="A166" s="35"/>
      <c r="B166" s="36"/>
      <c r="C166" s="248" t="s">
        <v>343</v>
      </c>
      <c r="D166" s="248" t="s">
        <v>270</v>
      </c>
      <c r="E166" s="249" t="s">
        <v>3593</v>
      </c>
      <c r="F166" s="250" t="s">
        <v>3594</v>
      </c>
      <c r="G166" s="251" t="s">
        <v>1953</v>
      </c>
      <c r="H166" s="252">
        <v>3</v>
      </c>
      <c r="I166" s="253"/>
      <c r="J166" s="254">
        <f>ROUND(I166*H166,2)</f>
        <v>0</v>
      </c>
      <c r="K166" s="255"/>
      <c r="L166" s="256"/>
      <c r="M166" s="257" t="s">
        <v>1</v>
      </c>
      <c r="N166" s="258" t="s">
        <v>40</v>
      </c>
      <c r="O166" s="94"/>
      <c r="P166" s="244">
        <f>O166*H166</f>
        <v>0</v>
      </c>
      <c r="Q166" s="244">
        <v>0</v>
      </c>
      <c r="R166" s="244">
        <f>Q166*H166</f>
        <v>0</v>
      </c>
      <c r="S166" s="244">
        <v>0</v>
      </c>
      <c r="T166" s="24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46" t="s">
        <v>208</v>
      </c>
      <c r="AT166" s="246" t="s">
        <v>270</v>
      </c>
      <c r="AU166" s="246" t="s">
        <v>81</v>
      </c>
      <c r="AY166" s="14" t="s">
        <v>177</v>
      </c>
      <c r="BE166" s="247">
        <f>IF(N166="základná",J166,0)</f>
        <v>0</v>
      </c>
      <c r="BF166" s="247">
        <f>IF(N166="znížená",J166,0)</f>
        <v>0</v>
      </c>
      <c r="BG166" s="247">
        <f>IF(N166="zákl. prenesená",J166,0)</f>
        <v>0</v>
      </c>
      <c r="BH166" s="247">
        <f>IF(N166="zníž. prenesená",J166,0)</f>
        <v>0</v>
      </c>
      <c r="BI166" s="247">
        <f>IF(N166="nulová",J166,0)</f>
        <v>0</v>
      </c>
      <c r="BJ166" s="14" t="s">
        <v>87</v>
      </c>
      <c r="BK166" s="247">
        <f>ROUND(I166*H166,2)</f>
        <v>0</v>
      </c>
      <c r="BL166" s="14" t="s">
        <v>183</v>
      </c>
      <c r="BM166" s="246" t="s">
        <v>3595</v>
      </c>
    </row>
    <row r="167" s="2" customFormat="1" ht="21.75" customHeight="1">
      <c r="A167" s="35"/>
      <c r="B167" s="36"/>
      <c r="C167" s="248" t="s">
        <v>347</v>
      </c>
      <c r="D167" s="248" t="s">
        <v>270</v>
      </c>
      <c r="E167" s="249" t="s">
        <v>3596</v>
      </c>
      <c r="F167" s="250" t="s">
        <v>3597</v>
      </c>
      <c r="G167" s="251" t="s">
        <v>1953</v>
      </c>
      <c r="H167" s="252">
        <v>3</v>
      </c>
      <c r="I167" s="253"/>
      <c r="J167" s="254">
        <f>ROUND(I167*H167,2)</f>
        <v>0</v>
      </c>
      <c r="K167" s="255"/>
      <c r="L167" s="256"/>
      <c r="M167" s="257" t="s">
        <v>1</v>
      </c>
      <c r="N167" s="258" t="s">
        <v>40</v>
      </c>
      <c r="O167" s="94"/>
      <c r="P167" s="244">
        <f>O167*H167</f>
        <v>0</v>
      </c>
      <c r="Q167" s="244">
        <v>0</v>
      </c>
      <c r="R167" s="244">
        <f>Q167*H167</f>
        <v>0</v>
      </c>
      <c r="S167" s="244">
        <v>0</v>
      </c>
      <c r="T167" s="24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46" t="s">
        <v>208</v>
      </c>
      <c r="AT167" s="246" t="s">
        <v>270</v>
      </c>
      <c r="AU167" s="246" t="s">
        <v>81</v>
      </c>
      <c r="AY167" s="14" t="s">
        <v>177</v>
      </c>
      <c r="BE167" s="247">
        <f>IF(N167="základná",J167,0)</f>
        <v>0</v>
      </c>
      <c r="BF167" s="247">
        <f>IF(N167="znížená",J167,0)</f>
        <v>0</v>
      </c>
      <c r="BG167" s="247">
        <f>IF(N167="zákl. prenesená",J167,0)</f>
        <v>0</v>
      </c>
      <c r="BH167" s="247">
        <f>IF(N167="zníž. prenesená",J167,0)</f>
        <v>0</v>
      </c>
      <c r="BI167" s="247">
        <f>IF(N167="nulová",J167,0)</f>
        <v>0</v>
      </c>
      <c r="BJ167" s="14" t="s">
        <v>87</v>
      </c>
      <c r="BK167" s="247">
        <f>ROUND(I167*H167,2)</f>
        <v>0</v>
      </c>
      <c r="BL167" s="14" t="s">
        <v>183</v>
      </c>
      <c r="BM167" s="246" t="s">
        <v>3598</v>
      </c>
    </row>
    <row r="168" s="2" customFormat="1" ht="24.15" customHeight="1">
      <c r="A168" s="35"/>
      <c r="B168" s="36"/>
      <c r="C168" s="234" t="s">
        <v>352</v>
      </c>
      <c r="D168" s="234" t="s">
        <v>179</v>
      </c>
      <c r="E168" s="235" t="s">
        <v>3599</v>
      </c>
      <c r="F168" s="236" t="s">
        <v>3600</v>
      </c>
      <c r="G168" s="237" t="s">
        <v>182</v>
      </c>
      <c r="H168" s="238">
        <v>185</v>
      </c>
      <c r="I168" s="239"/>
      <c r="J168" s="240">
        <f>ROUND(I168*H168,2)</f>
        <v>0</v>
      </c>
      <c r="K168" s="241"/>
      <c r="L168" s="41"/>
      <c r="M168" s="242" t="s">
        <v>1</v>
      </c>
      <c r="N168" s="243" t="s">
        <v>40</v>
      </c>
      <c r="O168" s="94"/>
      <c r="P168" s="244">
        <f>O168*H168</f>
        <v>0</v>
      </c>
      <c r="Q168" s="244">
        <v>0</v>
      </c>
      <c r="R168" s="244">
        <f>Q168*H168</f>
        <v>0</v>
      </c>
      <c r="S168" s="244">
        <v>0</v>
      </c>
      <c r="T168" s="24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46" t="s">
        <v>183</v>
      </c>
      <c r="AT168" s="246" t="s">
        <v>179</v>
      </c>
      <c r="AU168" s="246" t="s">
        <v>81</v>
      </c>
      <c r="AY168" s="14" t="s">
        <v>177</v>
      </c>
      <c r="BE168" s="247">
        <f>IF(N168="základná",J168,0)</f>
        <v>0</v>
      </c>
      <c r="BF168" s="247">
        <f>IF(N168="znížená",J168,0)</f>
        <v>0</v>
      </c>
      <c r="BG168" s="247">
        <f>IF(N168="zákl. prenesená",J168,0)</f>
        <v>0</v>
      </c>
      <c r="BH168" s="247">
        <f>IF(N168="zníž. prenesená",J168,0)</f>
        <v>0</v>
      </c>
      <c r="BI168" s="247">
        <f>IF(N168="nulová",J168,0)</f>
        <v>0</v>
      </c>
      <c r="BJ168" s="14" t="s">
        <v>87</v>
      </c>
      <c r="BK168" s="247">
        <f>ROUND(I168*H168,2)</f>
        <v>0</v>
      </c>
      <c r="BL168" s="14" t="s">
        <v>183</v>
      </c>
      <c r="BM168" s="246" t="s">
        <v>3601</v>
      </c>
    </row>
    <row r="169" s="2" customFormat="1" ht="24.15" customHeight="1">
      <c r="A169" s="35"/>
      <c r="B169" s="36"/>
      <c r="C169" s="234" t="s">
        <v>356</v>
      </c>
      <c r="D169" s="234" t="s">
        <v>179</v>
      </c>
      <c r="E169" s="235" t="s">
        <v>3602</v>
      </c>
      <c r="F169" s="236" t="s">
        <v>3603</v>
      </c>
      <c r="G169" s="237" t="s">
        <v>182</v>
      </c>
      <c r="H169" s="238">
        <v>185</v>
      </c>
      <c r="I169" s="239"/>
      <c r="J169" s="240">
        <f>ROUND(I169*H169,2)</f>
        <v>0</v>
      </c>
      <c r="K169" s="241"/>
      <c r="L169" s="41"/>
      <c r="M169" s="242" t="s">
        <v>1</v>
      </c>
      <c r="N169" s="243" t="s">
        <v>40</v>
      </c>
      <c r="O169" s="94"/>
      <c r="P169" s="244">
        <f>O169*H169</f>
        <v>0</v>
      </c>
      <c r="Q169" s="244">
        <v>0</v>
      </c>
      <c r="R169" s="244">
        <f>Q169*H169</f>
        <v>0</v>
      </c>
      <c r="S169" s="244">
        <v>0</v>
      </c>
      <c r="T169" s="24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46" t="s">
        <v>183</v>
      </c>
      <c r="AT169" s="246" t="s">
        <v>179</v>
      </c>
      <c r="AU169" s="246" t="s">
        <v>81</v>
      </c>
      <c r="AY169" s="14" t="s">
        <v>177</v>
      </c>
      <c r="BE169" s="247">
        <f>IF(N169="základná",J169,0)</f>
        <v>0</v>
      </c>
      <c r="BF169" s="247">
        <f>IF(N169="znížená",J169,0)</f>
        <v>0</v>
      </c>
      <c r="BG169" s="247">
        <f>IF(N169="zákl. prenesená",J169,0)</f>
        <v>0</v>
      </c>
      <c r="BH169" s="247">
        <f>IF(N169="zníž. prenesená",J169,0)</f>
        <v>0</v>
      </c>
      <c r="BI169" s="247">
        <f>IF(N169="nulová",J169,0)</f>
        <v>0</v>
      </c>
      <c r="BJ169" s="14" t="s">
        <v>87</v>
      </c>
      <c r="BK169" s="247">
        <f>ROUND(I169*H169,2)</f>
        <v>0</v>
      </c>
      <c r="BL169" s="14" t="s">
        <v>183</v>
      </c>
      <c r="BM169" s="246" t="s">
        <v>3604</v>
      </c>
    </row>
    <row r="170" s="2" customFormat="1" ht="24.15" customHeight="1">
      <c r="A170" s="35"/>
      <c r="B170" s="36"/>
      <c r="C170" s="248" t="s">
        <v>360</v>
      </c>
      <c r="D170" s="248" t="s">
        <v>270</v>
      </c>
      <c r="E170" s="249" t="s">
        <v>3605</v>
      </c>
      <c r="F170" s="250" t="s">
        <v>3606</v>
      </c>
      <c r="G170" s="251" t="s">
        <v>1953</v>
      </c>
      <c r="H170" s="252">
        <v>185</v>
      </c>
      <c r="I170" s="253"/>
      <c r="J170" s="254">
        <f>ROUND(I170*H170,2)</f>
        <v>0</v>
      </c>
      <c r="K170" s="255"/>
      <c r="L170" s="256"/>
      <c r="M170" s="257" t="s">
        <v>1</v>
      </c>
      <c r="N170" s="258" t="s">
        <v>40</v>
      </c>
      <c r="O170" s="94"/>
      <c r="P170" s="244">
        <f>O170*H170</f>
        <v>0</v>
      </c>
      <c r="Q170" s="244">
        <v>0</v>
      </c>
      <c r="R170" s="244">
        <f>Q170*H170</f>
        <v>0</v>
      </c>
      <c r="S170" s="244">
        <v>0</v>
      </c>
      <c r="T170" s="24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46" t="s">
        <v>208</v>
      </c>
      <c r="AT170" s="246" t="s">
        <v>270</v>
      </c>
      <c r="AU170" s="246" t="s">
        <v>81</v>
      </c>
      <c r="AY170" s="14" t="s">
        <v>177</v>
      </c>
      <c r="BE170" s="247">
        <f>IF(N170="základná",J170,0)</f>
        <v>0</v>
      </c>
      <c r="BF170" s="247">
        <f>IF(N170="znížená",J170,0)</f>
        <v>0</v>
      </c>
      <c r="BG170" s="247">
        <f>IF(N170="zákl. prenesená",J170,0)</f>
        <v>0</v>
      </c>
      <c r="BH170" s="247">
        <f>IF(N170="zníž. prenesená",J170,0)</f>
        <v>0</v>
      </c>
      <c r="BI170" s="247">
        <f>IF(N170="nulová",J170,0)</f>
        <v>0</v>
      </c>
      <c r="BJ170" s="14" t="s">
        <v>87</v>
      </c>
      <c r="BK170" s="247">
        <f>ROUND(I170*H170,2)</f>
        <v>0</v>
      </c>
      <c r="BL170" s="14" t="s">
        <v>183</v>
      </c>
      <c r="BM170" s="246" t="s">
        <v>3607</v>
      </c>
    </row>
    <row r="171" s="12" customFormat="1" ht="25.92" customHeight="1">
      <c r="A171" s="12"/>
      <c r="B171" s="218"/>
      <c r="C171" s="219"/>
      <c r="D171" s="220" t="s">
        <v>73</v>
      </c>
      <c r="E171" s="221" t="s">
        <v>212</v>
      </c>
      <c r="F171" s="221" t="s">
        <v>1976</v>
      </c>
      <c r="G171" s="219"/>
      <c r="H171" s="219"/>
      <c r="I171" s="222"/>
      <c r="J171" s="223">
        <f>BK171</f>
        <v>0</v>
      </c>
      <c r="K171" s="219"/>
      <c r="L171" s="224"/>
      <c r="M171" s="225"/>
      <c r="N171" s="226"/>
      <c r="O171" s="226"/>
      <c r="P171" s="227">
        <f>SUM(P172:P173)</f>
        <v>0</v>
      </c>
      <c r="Q171" s="226"/>
      <c r="R171" s="227">
        <f>SUM(R172:R173)</f>
        <v>0</v>
      </c>
      <c r="S171" s="226"/>
      <c r="T171" s="228">
        <f>SUM(T172:T173)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9" t="s">
        <v>81</v>
      </c>
      <c r="AT171" s="230" t="s">
        <v>73</v>
      </c>
      <c r="AU171" s="230" t="s">
        <v>74</v>
      </c>
      <c r="AY171" s="229" t="s">
        <v>177</v>
      </c>
      <c r="BK171" s="231">
        <f>SUM(BK172:BK173)</f>
        <v>0</v>
      </c>
    </row>
    <row r="172" s="2" customFormat="1" ht="24.15" customHeight="1">
      <c r="A172" s="35"/>
      <c r="B172" s="36"/>
      <c r="C172" s="234" t="s">
        <v>364</v>
      </c>
      <c r="D172" s="234" t="s">
        <v>179</v>
      </c>
      <c r="E172" s="235" t="s">
        <v>3439</v>
      </c>
      <c r="F172" s="236" t="s">
        <v>3440</v>
      </c>
      <c r="G172" s="237" t="s">
        <v>263</v>
      </c>
      <c r="H172" s="238">
        <v>228.90000000000001</v>
      </c>
      <c r="I172" s="239"/>
      <c r="J172" s="240">
        <f>ROUND(I172*H172,2)</f>
        <v>0</v>
      </c>
      <c r="K172" s="241"/>
      <c r="L172" s="41"/>
      <c r="M172" s="242" t="s">
        <v>1</v>
      </c>
      <c r="N172" s="243" t="s">
        <v>40</v>
      </c>
      <c r="O172" s="94"/>
      <c r="P172" s="244">
        <f>O172*H172</f>
        <v>0</v>
      </c>
      <c r="Q172" s="244">
        <v>0</v>
      </c>
      <c r="R172" s="244">
        <f>Q172*H172</f>
        <v>0</v>
      </c>
      <c r="S172" s="244">
        <v>0</v>
      </c>
      <c r="T172" s="24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46" t="s">
        <v>183</v>
      </c>
      <c r="AT172" s="246" t="s">
        <v>179</v>
      </c>
      <c r="AU172" s="246" t="s">
        <v>81</v>
      </c>
      <c r="AY172" s="14" t="s">
        <v>177</v>
      </c>
      <c r="BE172" s="247">
        <f>IF(N172="základná",J172,0)</f>
        <v>0</v>
      </c>
      <c r="BF172" s="247">
        <f>IF(N172="znížená",J172,0)</f>
        <v>0</v>
      </c>
      <c r="BG172" s="247">
        <f>IF(N172="zákl. prenesená",J172,0)</f>
        <v>0</v>
      </c>
      <c r="BH172" s="247">
        <f>IF(N172="zníž. prenesená",J172,0)</f>
        <v>0</v>
      </c>
      <c r="BI172" s="247">
        <f>IF(N172="nulová",J172,0)</f>
        <v>0</v>
      </c>
      <c r="BJ172" s="14" t="s">
        <v>87</v>
      </c>
      <c r="BK172" s="247">
        <f>ROUND(I172*H172,2)</f>
        <v>0</v>
      </c>
      <c r="BL172" s="14" t="s">
        <v>183</v>
      </c>
      <c r="BM172" s="246" t="s">
        <v>3608</v>
      </c>
    </row>
    <row r="173" s="2" customFormat="1" ht="24.15" customHeight="1">
      <c r="A173" s="35"/>
      <c r="B173" s="36"/>
      <c r="C173" s="234" t="s">
        <v>368</v>
      </c>
      <c r="D173" s="234" t="s">
        <v>179</v>
      </c>
      <c r="E173" s="235" t="s">
        <v>1977</v>
      </c>
      <c r="F173" s="236" t="s">
        <v>1978</v>
      </c>
      <c r="G173" s="237" t="s">
        <v>263</v>
      </c>
      <c r="H173" s="238">
        <v>142.22300000000001</v>
      </c>
      <c r="I173" s="239"/>
      <c r="J173" s="240">
        <f>ROUND(I173*H173,2)</f>
        <v>0</v>
      </c>
      <c r="K173" s="241"/>
      <c r="L173" s="41"/>
      <c r="M173" s="260" t="s">
        <v>1</v>
      </c>
      <c r="N173" s="261" t="s">
        <v>40</v>
      </c>
      <c r="O173" s="262"/>
      <c r="P173" s="263">
        <f>O173*H173</f>
        <v>0</v>
      </c>
      <c r="Q173" s="263">
        <v>0</v>
      </c>
      <c r="R173" s="263">
        <f>Q173*H173</f>
        <v>0</v>
      </c>
      <c r="S173" s="263">
        <v>0</v>
      </c>
      <c r="T173" s="26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46" t="s">
        <v>183</v>
      </c>
      <c r="AT173" s="246" t="s">
        <v>179</v>
      </c>
      <c r="AU173" s="246" t="s">
        <v>81</v>
      </c>
      <c r="AY173" s="14" t="s">
        <v>177</v>
      </c>
      <c r="BE173" s="247">
        <f>IF(N173="základná",J173,0)</f>
        <v>0</v>
      </c>
      <c r="BF173" s="247">
        <f>IF(N173="znížená",J173,0)</f>
        <v>0</v>
      </c>
      <c r="BG173" s="247">
        <f>IF(N173="zákl. prenesená",J173,0)</f>
        <v>0</v>
      </c>
      <c r="BH173" s="247">
        <f>IF(N173="zníž. prenesená",J173,0)</f>
        <v>0</v>
      </c>
      <c r="BI173" s="247">
        <f>IF(N173="nulová",J173,0)</f>
        <v>0</v>
      </c>
      <c r="BJ173" s="14" t="s">
        <v>87</v>
      </c>
      <c r="BK173" s="247">
        <f>ROUND(I173*H173,2)</f>
        <v>0</v>
      </c>
      <c r="BL173" s="14" t="s">
        <v>183</v>
      </c>
      <c r="BM173" s="246" t="s">
        <v>3609</v>
      </c>
    </row>
    <row r="174" s="2" customFormat="1" ht="6.96" customHeight="1">
      <c r="A174" s="35"/>
      <c r="B174" s="69"/>
      <c r="C174" s="70"/>
      <c r="D174" s="70"/>
      <c r="E174" s="70"/>
      <c r="F174" s="70"/>
      <c r="G174" s="70"/>
      <c r="H174" s="70"/>
      <c r="I174" s="70"/>
      <c r="J174" s="70"/>
      <c r="K174" s="70"/>
      <c r="L174" s="41"/>
      <c r="M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</row>
  </sheetData>
  <sheetProtection sheet="1" autoFilter="0" formatColumns="0" formatRows="0" objects="1" scenarios="1" spinCount="100000" saltValue="bo4s+Ca5JlvBH9xY/EnrO/eowSptP3XrONLknYk8l0NEKzjjujkKylJp7GNZ69+8ZsyIPx2XpTYx+7jyHTdCAg==" hashValue="2FutxH6ZqhSSD272O4REcqZK7NOfvGNERjV1W7rMp/zctzU07VwEzh9MyPRHSyPMQUmSsB/OM6GznWAgnXxJ8g==" algorithmName="SHA-512" password="CC35"/>
  <autoFilter ref="C120:K17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118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17"/>
      <c r="AT3" s="14" t="s">
        <v>74</v>
      </c>
    </row>
    <row r="4" s="1" customFormat="1" ht="24.96" customHeight="1">
      <c r="B4" s="17"/>
      <c r="D4" s="151" t="s">
        <v>122</v>
      </c>
      <c r="L4" s="17"/>
      <c r="M4" s="15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53" t="s">
        <v>15</v>
      </c>
      <c r="L6" s="17"/>
    </row>
    <row r="7" s="1" customFormat="1" ht="16.5" customHeight="1">
      <c r="B7" s="17"/>
      <c r="E7" s="154" t="str">
        <f>'Rekapitulácia stavby'!K6</f>
        <v>Prístavba základnej školy Suchá nad Parnou</v>
      </c>
      <c r="F7" s="153"/>
      <c r="G7" s="153"/>
      <c r="H7" s="153"/>
      <c r="L7" s="17"/>
    </row>
    <row r="8" s="2" customFormat="1" ht="12" customHeight="1">
      <c r="A8" s="35"/>
      <c r="B8" s="41"/>
      <c r="C8" s="35"/>
      <c r="D8" s="153" t="s">
        <v>123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55" t="s">
        <v>3610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53" t="s">
        <v>17</v>
      </c>
      <c r="E11" s="35"/>
      <c r="F11" s="144" t="s">
        <v>1</v>
      </c>
      <c r="G11" s="35"/>
      <c r="H11" s="35"/>
      <c r="I11" s="153" t="s">
        <v>18</v>
      </c>
      <c r="J11" s="144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53" t="s">
        <v>19</v>
      </c>
      <c r="E12" s="35"/>
      <c r="F12" s="144" t="s">
        <v>20</v>
      </c>
      <c r="G12" s="35"/>
      <c r="H12" s="35"/>
      <c r="I12" s="153" t="s">
        <v>21</v>
      </c>
      <c r="J12" s="156" t="str">
        <f>'Rekapitulácia stavby'!AN8</f>
        <v>9. 2. 2022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53" t="s">
        <v>23</v>
      </c>
      <c r="E14" s="35"/>
      <c r="F14" s="35"/>
      <c r="G14" s="35"/>
      <c r="H14" s="35"/>
      <c r="I14" s="153" t="s">
        <v>24</v>
      </c>
      <c r="J14" s="144" t="s">
        <v>1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4" t="s">
        <v>25</v>
      </c>
      <c r="F15" s="35"/>
      <c r="G15" s="35"/>
      <c r="H15" s="35"/>
      <c r="I15" s="153" t="s">
        <v>26</v>
      </c>
      <c r="J15" s="144" t="s">
        <v>1</v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53" t="s">
        <v>27</v>
      </c>
      <c r="E17" s="35"/>
      <c r="F17" s="35"/>
      <c r="G17" s="35"/>
      <c r="H17" s="35"/>
      <c r="I17" s="15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4"/>
      <c r="G18" s="144"/>
      <c r="H18" s="144"/>
      <c r="I18" s="153" t="s">
        <v>26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53" t="s">
        <v>29</v>
      </c>
      <c r="E20" s="35"/>
      <c r="F20" s="35"/>
      <c r="G20" s="35"/>
      <c r="H20" s="35"/>
      <c r="I20" s="153" t="s">
        <v>24</v>
      </c>
      <c r="J20" s="144" t="s">
        <v>1</v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4" t="s">
        <v>30</v>
      </c>
      <c r="F21" s="35"/>
      <c r="G21" s="35"/>
      <c r="H21" s="35"/>
      <c r="I21" s="153" t="s">
        <v>26</v>
      </c>
      <c r="J21" s="144" t="s">
        <v>1</v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53" t="s">
        <v>32</v>
      </c>
      <c r="E23" s="35"/>
      <c r="F23" s="35"/>
      <c r="G23" s="35"/>
      <c r="H23" s="35"/>
      <c r="I23" s="153" t="s">
        <v>24</v>
      </c>
      <c r="J23" s="144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4" t="str">
        <f>IF('Rekapitulácia stavby'!E20="","",'Rekapitulácia stavby'!E20)</f>
        <v xml:space="preserve"> </v>
      </c>
      <c r="F24" s="35"/>
      <c r="G24" s="35"/>
      <c r="H24" s="35"/>
      <c r="I24" s="153" t="s">
        <v>26</v>
      </c>
      <c r="J24" s="144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53" t="s">
        <v>33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7"/>
      <c r="B27" s="158"/>
      <c r="C27" s="157"/>
      <c r="D27" s="157"/>
      <c r="E27" s="159" t="s">
        <v>1</v>
      </c>
      <c r="F27" s="159"/>
      <c r="G27" s="159"/>
      <c r="H27" s="159"/>
      <c r="I27" s="157"/>
      <c r="J27" s="157"/>
      <c r="K27" s="157"/>
      <c r="L27" s="160"/>
      <c r="S27" s="157"/>
      <c r="T27" s="157"/>
      <c r="U27" s="157"/>
      <c r="V27" s="157"/>
      <c r="W27" s="157"/>
      <c r="X27" s="157"/>
      <c r="Y27" s="157"/>
      <c r="Z27" s="157"/>
      <c r="AA27" s="157"/>
      <c r="AB27" s="157"/>
      <c r="AC27" s="157"/>
      <c r="AD27" s="157"/>
      <c r="AE27" s="157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61"/>
      <c r="E29" s="161"/>
      <c r="F29" s="161"/>
      <c r="G29" s="161"/>
      <c r="H29" s="161"/>
      <c r="I29" s="161"/>
      <c r="J29" s="161"/>
      <c r="K29" s="161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62" t="s">
        <v>34</v>
      </c>
      <c r="E30" s="35"/>
      <c r="F30" s="35"/>
      <c r="G30" s="35"/>
      <c r="H30" s="35"/>
      <c r="I30" s="35"/>
      <c r="J30" s="163">
        <f>ROUND(J122,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61"/>
      <c r="E31" s="161"/>
      <c r="F31" s="161"/>
      <c r="G31" s="161"/>
      <c r="H31" s="161"/>
      <c r="I31" s="161"/>
      <c r="J31" s="161"/>
      <c r="K31" s="161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64" t="s">
        <v>36</v>
      </c>
      <c r="G32" s="35"/>
      <c r="H32" s="35"/>
      <c r="I32" s="164" t="s">
        <v>35</v>
      </c>
      <c r="J32" s="164" t="s">
        <v>37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65" t="s">
        <v>38</v>
      </c>
      <c r="E33" s="166" t="s">
        <v>39</v>
      </c>
      <c r="F33" s="167">
        <f>ROUND((SUM(BE122:BE175)),  2)</f>
        <v>0</v>
      </c>
      <c r="G33" s="168"/>
      <c r="H33" s="168"/>
      <c r="I33" s="169">
        <v>0.20000000000000001</v>
      </c>
      <c r="J33" s="167">
        <f>ROUND(((SUM(BE122:BE175))*I33),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66" t="s">
        <v>40</v>
      </c>
      <c r="F34" s="167">
        <f>ROUND((SUM(BF122:BF175)),  2)</f>
        <v>0</v>
      </c>
      <c r="G34" s="168"/>
      <c r="H34" s="168"/>
      <c r="I34" s="169">
        <v>0.20000000000000001</v>
      </c>
      <c r="J34" s="167">
        <f>ROUND(((SUM(BF122:BF175))*I34),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53" t="s">
        <v>41</v>
      </c>
      <c r="F35" s="170">
        <f>ROUND((SUM(BG122:BG175)),  2)</f>
        <v>0</v>
      </c>
      <c r="G35" s="35"/>
      <c r="H35" s="35"/>
      <c r="I35" s="171">
        <v>0.20000000000000001</v>
      </c>
      <c r="J35" s="170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53" t="s">
        <v>42</v>
      </c>
      <c r="F36" s="170">
        <f>ROUND((SUM(BH122:BH175)),  2)</f>
        <v>0</v>
      </c>
      <c r="G36" s="35"/>
      <c r="H36" s="35"/>
      <c r="I36" s="171">
        <v>0.20000000000000001</v>
      </c>
      <c r="J36" s="170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66" t="s">
        <v>43</v>
      </c>
      <c r="F37" s="167">
        <f>ROUND((SUM(BI122:BI175)),  2)</f>
        <v>0</v>
      </c>
      <c r="G37" s="168"/>
      <c r="H37" s="168"/>
      <c r="I37" s="169">
        <v>0</v>
      </c>
      <c r="J37" s="167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72"/>
      <c r="D39" s="173" t="s">
        <v>44</v>
      </c>
      <c r="E39" s="174"/>
      <c r="F39" s="174"/>
      <c r="G39" s="175" t="s">
        <v>45</v>
      </c>
      <c r="H39" s="176" t="s">
        <v>46</v>
      </c>
      <c r="I39" s="174"/>
      <c r="J39" s="177">
        <f>SUM(J30:J37)</f>
        <v>0</v>
      </c>
      <c r="K39" s="178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9" t="s">
        <v>47</v>
      </c>
      <c r="E50" s="180"/>
      <c r="F50" s="180"/>
      <c r="G50" s="179" t="s">
        <v>48</v>
      </c>
      <c r="H50" s="180"/>
      <c r="I50" s="180"/>
      <c r="J50" s="180"/>
      <c r="K50" s="180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1" t="s">
        <v>49</v>
      </c>
      <c r="E61" s="182"/>
      <c r="F61" s="183" t="s">
        <v>50</v>
      </c>
      <c r="G61" s="181" t="s">
        <v>49</v>
      </c>
      <c r="H61" s="182"/>
      <c r="I61" s="182"/>
      <c r="J61" s="184" t="s">
        <v>50</v>
      </c>
      <c r="K61" s="182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9" t="s">
        <v>51</v>
      </c>
      <c r="E65" s="185"/>
      <c r="F65" s="185"/>
      <c r="G65" s="179" t="s">
        <v>52</v>
      </c>
      <c r="H65" s="185"/>
      <c r="I65" s="185"/>
      <c r="J65" s="185"/>
      <c r="K65" s="185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1" t="s">
        <v>49</v>
      </c>
      <c r="E76" s="182"/>
      <c r="F76" s="183" t="s">
        <v>50</v>
      </c>
      <c r="G76" s="181" t="s">
        <v>49</v>
      </c>
      <c r="H76" s="182"/>
      <c r="I76" s="182"/>
      <c r="J76" s="184" t="s">
        <v>50</v>
      </c>
      <c r="K76" s="182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6"/>
      <c r="C77" s="187"/>
      <c r="D77" s="187"/>
      <c r="E77" s="187"/>
      <c r="F77" s="187"/>
      <c r="G77" s="187"/>
      <c r="H77" s="187"/>
      <c r="I77" s="187"/>
      <c r="J77" s="187"/>
      <c r="K77" s="187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88"/>
      <c r="C81" s="189"/>
      <c r="D81" s="189"/>
      <c r="E81" s="189"/>
      <c r="F81" s="189"/>
      <c r="G81" s="189"/>
      <c r="H81" s="189"/>
      <c r="I81" s="189"/>
      <c r="J81" s="189"/>
      <c r="K81" s="189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127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90" t="str">
        <f>E7</f>
        <v>Prístavba základnej školy Suchá nad Parnou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123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9" t="str">
        <f>E9</f>
        <v>SO 05 - Splašková kanalizácia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9. 2. 2022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25.65" customHeight="1">
      <c r="A91" s="35"/>
      <c r="B91" s="36"/>
      <c r="C91" s="29" t="s">
        <v>23</v>
      </c>
      <c r="D91" s="37"/>
      <c r="E91" s="37"/>
      <c r="F91" s="24" t="str">
        <f>E15</f>
        <v>Obec Suchá nad Parnou</v>
      </c>
      <c r="G91" s="37"/>
      <c r="H91" s="37"/>
      <c r="I91" s="29" t="s">
        <v>29</v>
      </c>
      <c r="J91" s="33" t="str">
        <f>E21</f>
        <v xml:space="preserve">Ing.arch.  Martin Holeš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91" t="s">
        <v>128</v>
      </c>
      <c r="D94" s="192"/>
      <c r="E94" s="192"/>
      <c r="F94" s="192"/>
      <c r="G94" s="192"/>
      <c r="H94" s="192"/>
      <c r="I94" s="192"/>
      <c r="J94" s="193" t="s">
        <v>129</v>
      </c>
      <c r="K94" s="192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94" t="s">
        <v>130</v>
      </c>
      <c r="D96" s="37"/>
      <c r="E96" s="37"/>
      <c r="F96" s="37"/>
      <c r="G96" s="37"/>
      <c r="H96" s="37"/>
      <c r="I96" s="37"/>
      <c r="J96" s="113">
        <f>J122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131</v>
      </c>
    </row>
    <row r="97" hidden="1" s="9" customFormat="1" ht="24.96" customHeight="1">
      <c r="A97" s="9"/>
      <c r="B97" s="195"/>
      <c r="C97" s="196"/>
      <c r="D97" s="197" t="s">
        <v>1910</v>
      </c>
      <c r="E97" s="198"/>
      <c r="F97" s="198"/>
      <c r="G97" s="198"/>
      <c r="H97" s="198"/>
      <c r="I97" s="198"/>
      <c r="J97" s="199">
        <f>J123</f>
        <v>0</v>
      </c>
      <c r="K97" s="196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9" customFormat="1" ht="24.96" customHeight="1">
      <c r="A98" s="9"/>
      <c r="B98" s="195"/>
      <c r="C98" s="196"/>
      <c r="D98" s="197" t="s">
        <v>3611</v>
      </c>
      <c r="E98" s="198"/>
      <c r="F98" s="198"/>
      <c r="G98" s="198"/>
      <c r="H98" s="198"/>
      <c r="I98" s="198"/>
      <c r="J98" s="199">
        <f>J135</f>
        <v>0</v>
      </c>
      <c r="K98" s="196"/>
      <c r="L98" s="20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9" customFormat="1" ht="24.96" customHeight="1">
      <c r="A99" s="9"/>
      <c r="B99" s="195"/>
      <c r="C99" s="196"/>
      <c r="D99" s="197" t="s">
        <v>1911</v>
      </c>
      <c r="E99" s="198"/>
      <c r="F99" s="198"/>
      <c r="G99" s="198"/>
      <c r="H99" s="198"/>
      <c r="I99" s="198"/>
      <c r="J99" s="199">
        <f>J137</f>
        <v>0</v>
      </c>
      <c r="K99" s="196"/>
      <c r="L99" s="20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9" customFormat="1" ht="24.96" customHeight="1">
      <c r="A100" s="9"/>
      <c r="B100" s="195"/>
      <c r="C100" s="196"/>
      <c r="D100" s="197" t="s">
        <v>3612</v>
      </c>
      <c r="E100" s="198"/>
      <c r="F100" s="198"/>
      <c r="G100" s="198"/>
      <c r="H100" s="198"/>
      <c r="I100" s="198"/>
      <c r="J100" s="199">
        <f>J139</f>
        <v>0</v>
      </c>
      <c r="K100" s="196"/>
      <c r="L100" s="20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9" customFormat="1" ht="24.96" customHeight="1">
      <c r="A101" s="9"/>
      <c r="B101" s="195"/>
      <c r="C101" s="196"/>
      <c r="D101" s="197" t="s">
        <v>1912</v>
      </c>
      <c r="E101" s="198"/>
      <c r="F101" s="198"/>
      <c r="G101" s="198"/>
      <c r="H101" s="198"/>
      <c r="I101" s="198"/>
      <c r="J101" s="199">
        <f>J142</f>
        <v>0</v>
      </c>
      <c r="K101" s="196"/>
      <c r="L101" s="20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9" customFormat="1" ht="24.96" customHeight="1">
      <c r="A102" s="9"/>
      <c r="B102" s="195"/>
      <c r="C102" s="196"/>
      <c r="D102" s="197" t="s">
        <v>1913</v>
      </c>
      <c r="E102" s="198"/>
      <c r="F102" s="198"/>
      <c r="G102" s="198"/>
      <c r="H102" s="198"/>
      <c r="I102" s="198"/>
      <c r="J102" s="199">
        <f>J166</f>
        <v>0</v>
      </c>
      <c r="K102" s="196"/>
      <c r="L102" s="20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6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hidden="1" s="2" customFormat="1" ht="6.96" customHeight="1">
      <c r="A104" s="35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hidden="1"/>
    <row r="106" hidden="1"/>
    <row r="107" hidden="1"/>
    <row r="108" s="2" customFormat="1" ht="6.96" customHeight="1">
      <c r="A108" s="35"/>
      <c r="B108" s="71"/>
      <c r="C108" s="72"/>
      <c r="D108" s="72"/>
      <c r="E108" s="72"/>
      <c r="F108" s="72"/>
      <c r="G108" s="72"/>
      <c r="H108" s="72"/>
      <c r="I108" s="72"/>
      <c r="J108" s="72"/>
      <c r="K108" s="72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163</v>
      </c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15</v>
      </c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190" t="str">
        <f>E7</f>
        <v>Prístavba základnej školy Suchá nad Parnou</v>
      </c>
      <c r="F112" s="29"/>
      <c r="G112" s="29"/>
      <c r="H112" s="29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123</v>
      </c>
      <c r="D113" s="37"/>
      <c r="E113" s="37"/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9" t="str">
        <f>E9</f>
        <v>SO 05 - Splašková kanalizácia</v>
      </c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19</v>
      </c>
      <c r="D116" s="37"/>
      <c r="E116" s="37"/>
      <c r="F116" s="24" t="str">
        <f>F12</f>
        <v xml:space="preserve"> </v>
      </c>
      <c r="G116" s="37"/>
      <c r="H116" s="37"/>
      <c r="I116" s="29" t="s">
        <v>21</v>
      </c>
      <c r="J116" s="82" t="str">
        <f>IF(J12="","",J12)</f>
        <v>9. 2. 2022</v>
      </c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5.65" customHeight="1">
      <c r="A118" s="35"/>
      <c r="B118" s="36"/>
      <c r="C118" s="29" t="s">
        <v>23</v>
      </c>
      <c r="D118" s="37"/>
      <c r="E118" s="37"/>
      <c r="F118" s="24" t="str">
        <f>E15</f>
        <v>Obec Suchá nad Parnou</v>
      </c>
      <c r="G118" s="37"/>
      <c r="H118" s="37"/>
      <c r="I118" s="29" t="s">
        <v>29</v>
      </c>
      <c r="J118" s="33" t="str">
        <f>E21</f>
        <v xml:space="preserve">Ing.arch.  Martin Holeš</v>
      </c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27</v>
      </c>
      <c r="D119" s="37"/>
      <c r="E119" s="37"/>
      <c r="F119" s="24" t="str">
        <f>IF(E18="","",E18)</f>
        <v>Vyplň údaj</v>
      </c>
      <c r="G119" s="37"/>
      <c r="H119" s="37"/>
      <c r="I119" s="29" t="s">
        <v>32</v>
      </c>
      <c r="J119" s="33" t="str">
        <f>E24</f>
        <v xml:space="preserve"> </v>
      </c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206"/>
      <c r="B121" s="207"/>
      <c r="C121" s="208" t="s">
        <v>164</v>
      </c>
      <c r="D121" s="209" t="s">
        <v>59</v>
      </c>
      <c r="E121" s="209" t="s">
        <v>55</v>
      </c>
      <c r="F121" s="209" t="s">
        <v>56</v>
      </c>
      <c r="G121" s="209" t="s">
        <v>165</v>
      </c>
      <c r="H121" s="209" t="s">
        <v>166</v>
      </c>
      <c r="I121" s="209" t="s">
        <v>167</v>
      </c>
      <c r="J121" s="210" t="s">
        <v>129</v>
      </c>
      <c r="K121" s="211" t="s">
        <v>168</v>
      </c>
      <c r="L121" s="212"/>
      <c r="M121" s="103" t="s">
        <v>1</v>
      </c>
      <c r="N121" s="104" t="s">
        <v>38</v>
      </c>
      <c r="O121" s="104" t="s">
        <v>169</v>
      </c>
      <c r="P121" s="104" t="s">
        <v>170</v>
      </c>
      <c r="Q121" s="104" t="s">
        <v>171</v>
      </c>
      <c r="R121" s="104" t="s">
        <v>172</v>
      </c>
      <c r="S121" s="104" t="s">
        <v>173</v>
      </c>
      <c r="T121" s="105" t="s">
        <v>174</v>
      </c>
      <c r="U121" s="206"/>
      <c r="V121" s="206"/>
      <c r="W121" s="206"/>
      <c r="X121" s="206"/>
      <c r="Y121" s="206"/>
      <c r="Z121" s="206"/>
      <c r="AA121" s="206"/>
      <c r="AB121" s="206"/>
      <c r="AC121" s="206"/>
      <c r="AD121" s="206"/>
      <c r="AE121" s="206"/>
    </row>
    <row r="122" s="2" customFormat="1" ht="22.8" customHeight="1">
      <c r="A122" s="35"/>
      <c r="B122" s="36"/>
      <c r="C122" s="110" t="s">
        <v>130</v>
      </c>
      <c r="D122" s="37"/>
      <c r="E122" s="37"/>
      <c r="F122" s="37"/>
      <c r="G122" s="37"/>
      <c r="H122" s="37"/>
      <c r="I122" s="37"/>
      <c r="J122" s="213">
        <f>BK122</f>
        <v>0</v>
      </c>
      <c r="K122" s="37"/>
      <c r="L122" s="41"/>
      <c r="M122" s="106"/>
      <c r="N122" s="214"/>
      <c r="O122" s="107"/>
      <c r="P122" s="215">
        <f>P123+P135+P137+P139+P142+P166</f>
        <v>0</v>
      </c>
      <c r="Q122" s="107"/>
      <c r="R122" s="215">
        <f>R123+R135+R137+R139+R142+R166</f>
        <v>0</v>
      </c>
      <c r="S122" s="107"/>
      <c r="T122" s="216">
        <f>T123+T135+T137+T139+T142+T166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73</v>
      </c>
      <c r="AU122" s="14" t="s">
        <v>131</v>
      </c>
      <c r="BK122" s="217">
        <f>BK123+BK135+BK137+BK139+BK142+BK166</f>
        <v>0</v>
      </c>
    </row>
    <row r="123" s="12" customFormat="1" ht="25.92" customHeight="1">
      <c r="A123" s="12"/>
      <c r="B123" s="218"/>
      <c r="C123" s="219"/>
      <c r="D123" s="220" t="s">
        <v>73</v>
      </c>
      <c r="E123" s="221" t="s">
        <v>81</v>
      </c>
      <c r="F123" s="221" t="s">
        <v>1919</v>
      </c>
      <c r="G123" s="219"/>
      <c r="H123" s="219"/>
      <c r="I123" s="222"/>
      <c r="J123" s="223">
        <f>BK123</f>
        <v>0</v>
      </c>
      <c r="K123" s="219"/>
      <c r="L123" s="224"/>
      <c r="M123" s="225"/>
      <c r="N123" s="226"/>
      <c r="O123" s="226"/>
      <c r="P123" s="227">
        <f>SUM(P124:P134)</f>
        <v>0</v>
      </c>
      <c r="Q123" s="226"/>
      <c r="R123" s="227">
        <f>SUM(R124:R134)</f>
        <v>0</v>
      </c>
      <c r="S123" s="226"/>
      <c r="T123" s="228">
        <f>SUM(T124:T134)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9" t="s">
        <v>81</v>
      </c>
      <c r="AT123" s="230" t="s">
        <v>73</v>
      </c>
      <c r="AU123" s="230" t="s">
        <v>74</v>
      </c>
      <c r="AY123" s="229" t="s">
        <v>177</v>
      </c>
      <c r="BK123" s="231">
        <f>SUM(BK124:BK134)</f>
        <v>0</v>
      </c>
    </row>
    <row r="124" s="2" customFormat="1" ht="16.5" customHeight="1">
      <c r="A124" s="35"/>
      <c r="B124" s="36"/>
      <c r="C124" s="234" t="s">
        <v>81</v>
      </c>
      <c r="D124" s="234" t="s">
        <v>179</v>
      </c>
      <c r="E124" s="235" t="s">
        <v>1920</v>
      </c>
      <c r="F124" s="236" t="s">
        <v>1921</v>
      </c>
      <c r="G124" s="237" t="s">
        <v>1922</v>
      </c>
      <c r="H124" s="238">
        <v>0.070000000000000007</v>
      </c>
      <c r="I124" s="239"/>
      <c r="J124" s="240">
        <f>ROUND(I124*H124,2)</f>
        <v>0</v>
      </c>
      <c r="K124" s="241"/>
      <c r="L124" s="41"/>
      <c r="M124" s="242" t="s">
        <v>1</v>
      </c>
      <c r="N124" s="243" t="s">
        <v>40</v>
      </c>
      <c r="O124" s="94"/>
      <c r="P124" s="244">
        <f>O124*H124</f>
        <v>0</v>
      </c>
      <c r="Q124" s="244">
        <v>0</v>
      </c>
      <c r="R124" s="244">
        <f>Q124*H124</f>
        <v>0</v>
      </c>
      <c r="S124" s="244">
        <v>0</v>
      </c>
      <c r="T124" s="24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46" t="s">
        <v>183</v>
      </c>
      <c r="AT124" s="246" t="s">
        <v>179</v>
      </c>
      <c r="AU124" s="246" t="s">
        <v>81</v>
      </c>
      <c r="AY124" s="14" t="s">
        <v>177</v>
      </c>
      <c r="BE124" s="247">
        <f>IF(N124="základná",J124,0)</f>
        <v>0</v>
      </c>
      <c r="BF124" s="247">
        <f>IF(N124="znížená",J124,0)</f>
        <v>0</v>
      </c>
      <c r="BG124" s="247">
        <f>IF(N124="zákl. prenesená",J124,0)</f>
        <v>0</v>
      </c>
      <c r="BH124" s="247">
        <f>IF(N124="zníž. prenesená",J124,0)</f>
        <v>0</v>
      </c>
      <c r="BI124" s="247">
        <f>IF(N124="nulová",J124,0)</f>
        <v>0</v>
      </c>
      <c r="BJ124" s="14" t="s">
        <v>87</v>
      </c>
      <c r="BK124" s="247">
        <f>ROUND(I124*H124,2)</f>
        <v>0</v>
      </c>
      <c r="BL124" s="14" t="s">
        <v>183</v>
      </c>
      <c r="BM124" s="246" t="s">
        <v>3613</v>
      </c>
    </row>
    <row r="125" s="2" customFormat="1" ht="21.75" customHeight="1">
      <c r="A125" s="35"/>
      <c r="B125" s="36"/>
      <c r="C125" s="234" t="s">
        <v>87</v>
      </c>
      <c r="D125" s="234" t="s">
        <v>179</v>
      </c>
      <c r="E125" s="235" t="s">
        <v>3507</v>
      </c>
      <c r="F125" s="236" t="s">
        <v>3508</v>
      </c>
      <c r="G125" s="237" t="s">
        <v>187</v>
      </c>
      <c r="H125" s="238">
        <v>131.94999999999999</v>
      </c>
      <c r="I125" s="239"/>
      <c r="J125" s="240">
        <f>ROUND(I125*H125,2)</f>
        <v>0</v>
      </c>
      <c r="K125" s="241"/>
      <c r="L125" s="41"/>
      <c r="M125" s="242" t="s">
        <v>1</v>
      </c>
      <c r="N125" s="243" t="s">
        <v>40</v>
      </c>
      <c r="O125" s="94"/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46" t="s">
        <v>183</v>
      </c>
      <c r="AT125" s="246" t="s">
        <v>179</v>
      </c>
      <c r="AU125" s="246" t="s">
        <v>81</v>
      </c>
      <c r="AY125" s="14" t="s">
        <v>177</v>
      </c>
      <c r="BE125" s="247">
        <f>IF(N125="základná",J125,0)</f>
        <v>0</v>
      </c>
      <c r="BF125" s="247">
        <f>IF(N125="znížená",J125,0)</f>
        <v>0</v>
      </c>
      <c r="BG125" s="247">
        <f>IF(N125="zákl. prenesená",J125,0)</f>
        <v>0</v>
      </c>
      <c r="BH125" s="247">
        <f>IF(N125="zníž. prenesená",J125,0)</f>
        <v>0</v>
      </c>
      <c r="BI125" s="247">
        <f>IF(N125="nulová",J125,0)</f>
        <v>0</v>
      </c>
      <c r="BJ125" s="14" t="s">
        <v>87</v>
      </c>
      <c r="BK125" s="247">
        <f>ROUND(I125*H125,2)</f>
        <v>0</v>
      </c>
      <c r="BL125" s="14" t="s">
        <v>183</v>
      </c>
      <c r="BM125" s="246" t="s">
        <v>3614</v>
      </c>
    </row>
    <row r="126" s="2" customFormat="1" ht="21.75" customHeight="1">
      <c r="A126" s="35"/>
      <c r="B126" s="36"/>
      <c r="C126" s="234" t="s">
        <v>189</v>
      </c>
      <c r="D126" s="234" t="s">
        <v>179</v>
      </c>
      <c r="E126" s="235" t="s">
        <v>1923</v>
      </c>
      <c r="F126" s="236" t="s">
        <v>1924</v>
      </c>
      <c r="G126" s="237" t="s">
        <v>187</v>
      </c>
      <c r="H126" s="238">
        <v>131.94999999999999</v>
      </c>
      <c r="I126" s="239"/>
      <c r="J126" s="240">
        <f>ROUND(I126*H126,2)</f>
        <v>0</v>
      </c>
      <c r="K126" s="241"/>
      <c r="L126" s="41"/>
      <c r="M126" s="242" t="s">
        <v>1</v>
      </c>
      <c r="N126" s="243" t="s">
        <v>40</v>
      </c>
      <c r="O126" s="94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46" t="s">
        <v>183</v>
      </c>
      <c r="AT126" s="246" t="s">
        <v>179</v>
      </c>
      <c r="AU126" s="246" t="s">
        <v>81</v>
      </c>
      <c r="AY126" s="14" t="s">
        <v>177</v>
      </c>
      <c r="BE126" s="247">
        <f>IF(N126="základná",J126,0)</f>
        <v>0</v>
      </c>
      <c r="BF126" s="247">
        <f>IF(N126="znížená",J126,0)</f>
        <v>0</v>
      </c>
      <c r="BG126" s="247">
        <f>IF(N126="zákl. prenesená",J126,0)</f>
        <v>0</v>
      </c>
      <c r="BH126" s="247">
        <f>IF(N126="zníž. prenesená",J126,0)</f>
        <v>0</v>
      </c>
      <c r="BI126" s="247">
        <f>IF(N126="nulová",J126,0)</f>
        <v>0</v>
      </c>
      <c r="BJ126" s="14" t="s">
        <v>87</v>
      </c>
      <c r="BK126" s="247">
        <f>ROUND(I126*H126,2)</f>
        <v>0</v>
      </c>
      <c r="BL126" s="14" t="s">
        <v>183</v>
      </c>
      <c r="BM126" s="246" t="s">
        <v>3615</v>
      </c>
    </row>
    <row r="127" s="2" customFormat="1" ht="24.15" customHeight="1">
      <c r="A127" s="35"/>
      <c r="B127" s="36"/>
      <c r="C127" s="234" t="s">
        <v>183</v>
      </c>
      <c r="D127" s="234" t="s">
        <v>179</v>
      </c>
      <c r="E127" s="235" t="s">
        <v>1927</v>
      </c>
      <c r="F127" s="236" t="s">
        <v>1928</v>
      </c>
      <c r="G127" s="237" t="s">
        <v>187</v>
      </c>
      <c r="H127" s="238">
        <v>131.94999999999999</v>
      </c>
      <c r="I127" s="239"/>
      <c r="J127" s="240">
        <f>ROUND(I127*H127,2)</f>
        <v>0</v>
      </c>
      <c r="K127" s="241"/>
      <c r="L127" s="41"/>
      <c r="M127" s="242" t="s">
        <v>1</v>
      </c>
      <c r="N127" s="243" t="s">
        <v>40</v>
      </c>
      <c r="O127" s="94"/>
      <c r="P127" s="244">
        <f>O127*H127</f>
        <v>0</v>
      </c>
      <c r="Q127" s="244">
        <v>0</v>
      </c>
      <c r="R127" s="244">
        <f>Q127*H127</f>
        <v>0</v>
      </c>
      <c r="S127" s="244">
        <v>0</v>
      </c>
      <c r="T127" s="24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46" t="s">
        <v>183</v>
      </c>
      <c r="AT127" s="246" t="s">
        <v>179</v>
      </c>
      <c r="AU127" s="246" t="s">
        <v>81</v>
      </c>
      <c r="AY127" s="14" t="s">
        <v>177</v>
      </c>
      <c r="BE127" s="247">
        <f>IF(N127="základná",J127,0)</f>
        <v>0</v>
      </c>
      <c r="BF127" s="247">
        <f>IF(N127="znížená",J127,0)</f>
        <v>0</v>
      </c>
      <c r="BG127" s="247">
        <f>IF(N127="zákl. prenesená",J127,0)</f>
        <v>0</v>
      </c>
      <c r="BH127" s="247">
        <f>IF(N127="zníž. prenesená",J127,0)</f>
        <v>0</v>
      </c>
      <c r="BI127" s="247">
        <f>IF(N127="nulová",J127,0)</f>
        <v>0</v>
      </c>
      <c r="BJ127" s="14" t="s">
        <v>87</v>
      </c>
      <c r="BK127" s="247">
        <f>ROUND(I127*H127,2)</f>
        <v>0</v>
      </c>
      <c r="BL127" s="14" t="s">
        <v>183</v>
      </c>
      <c r="BM127" s="246" t="s">
        <v>3616</v>
      </c>
    </row>
    <row r="128" s="2" customFormat="1" ht="24.15" customHeight="1">
      <c r="A128" s="35"/>
      <c r="B128" s="36"/>
      <c r="C128" s="234" t="s">
        <v>196</v>
      </c>
      <c r="D128" s="234" t="s">
        <v>179</v>
      </c>
      <c r="E128" s="235" t="s">
        <v>1929</v>
      </c>
      <c r="F128" s="236" t="s">
        <v>1930</v>
      </c>
      <c r="G128" s="237" t="s">
        <v>187</v>
      </c>
      <c r="H128" s="238">
        <v>28</v>
      </c>
      <c r="I128" s="239"/>
      <c r="J128" s="240">
        <f>ROUND(I128*H128,2)</f>
        <v>0</v>
      </c>
      <c r="K128" s="241"/>
      <c r="L128" s="41"/>
      <c r="M128" s="242" t="s">
        <v>1</v>
      </c>
      <c r="N128" s="243" t="s">
        <v>40</v>
      </c>
      <c r="O128" s="94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6" t="s">
        <v>183</v>
      </c>
      <c r="AT128" s="246" t="s">
        <v>179</v>
      </c>
      <c r="AU128" s="246" t="s">
        <v>81</v>
      </c>
      <c r="AY128" s="14" t="s">
        <v>177</v>
      </c>
      <c r="BE128" s="247">
        <f>IF(N128="základná",J128,0)</f>
        <v>0</v>
      </c>
      <c r="BF128" s="247">
        <f>IF(N128="znížená",J128,0)</f>
        <v>0</v>
      </c>
      <c r="BG128" s="247">
        <f>IF(N128="zákl. prenesená",J128,0)</f>
        <v>0</v>
      </c>
      <c r="BH128" s="247">
        <f>IF(N128="zníž. prenesená",J128,0)</f>
        <v>0</v>
      </c>
      <c r="BI128" s="247">
        <f>IF(N128="nulová",J128,0)</f>
        <v>0</v>
      </c>
      <c r="BJ128" s="14" t="s">
        <v>87</v>
      </c>
      <c r="BK128" s="247">
        <f>ROUND(I128*H128,2)</f>
        <v>0</v>
      </c>
      <c r="BL128" s="14" t="s">
        <v>183</v>
      </c>
      <c r="BM128" s="246" t="s">
        <v>3617</v>
      </c>
    </row>
    <row r="129" s="2" customFormat="1" ht="16.5" customHeight="1">
      <c r="A129" s="35"/>
      <c r="B129" s="36"/>
      <c r="C129" s="234" t="s">
        <v>200</v>
      </c>
      <c r="D129" s="234" t="s">
        <v>179</v>
      </c>
      <c r="E129" s="235" t="s">
        <v>246</v>
      </c>
      <c r="F129" s="236" t="s">
        <v>3378</v>
      </c>
      <c r="G129" s="237" t="s">
        <v>187</v>
      </c>
      <c r="H129" s="238">
        <v>28</v>
      </c>
      <c r="I129" s="239"/>
      <c r="J129" s="240">
        <f>ROUND(I129*H129,2)</f>
        <v>0</v>
      </c>
      <c r="K129" s="241"/>
      <c r="L129" s="41"/>
      <c r="M129" s="242" t="s">
        <v>1</v>
      </c>
      <c r="N129" s="243" t="s">
        <v>40</v>
      </c>
      <c r="O129" s="94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6" t="s">
        <v>183</v>
      </c>
      <c r="AT129" s="246" t="s">
        <v>179</v>
      </c>
      <c r="AU129" s="246" t="s">
        <v>81</v>
      </c>
      <c r="AY129" s="14" t="s">
        <v>177</v>
      </c>
      <c r="BE129" s="247">
        <f>IF(N129="základná",J129,0)</f>
        <v>0</v>
      </c>
      <c r="BF129" s="247">
        <f>IF(N129="znížená",J129,0)</f>
        <v>0</v>
      </c>
      <c r="BG129" s="247">
        <f>IF(N129="zákl. prenesená",J129,0)</f>
        <v>0</v>
      </c>
      <c r="BH129" s="247">
        <f>IF(N129="zníž. prenesená",J129,0)</f>
        <v>0</v>
      </c>
      <c r="BI129" s="247">
        <f>IF(N129="nulová",J129,0)</f>
        <v>0</v>
      </c>
      <c r="BJ129" s="14" t="s">
        <v>87</v>
      </c>
      <c r="BK129" s="247">
        <f>ROUND(I129*H129,2)</f>
        <v>0</v>
      </c>
      <c r="BL129" s="14" t="s">
        <v>183</v>
      </c>
      <c r="BM129" s="246" t="s">
        <v>3618</v>
      </c>
    </row>
    <row r="130" s="2" customFormat="1" ht="21.75" customHeight="1">
      <c r="A130" s="35"/>
      <c r="B130" s="36"/>
      <c r="C130" s="234" t="s">
        <v>204</v>
      </c>
      <c r="D130" s="234" t="s">
        <v>179</v>
      </c>
      <c r="E130" s="235" t="s">
        <v>1933</v>
      </c>
      <c r="F130" s="236" t="s">
        <v>1934</v>
      </c>
      <c r="G130" s="237" t="s">
        <v>187</v>
      </c>
      <c r="H130" s="238">
        <v>131.94999999999999</v>
      </c>
      <c r="I130" s="239"/>
      <c r="J130" s="240">
        <f>ROUND(I130*H130,2)</f>
        <v>0</v>
      </c>
      <c r="K130" s="241"/>
      <c r="L130" s="41"/>
      <c r="M130" s="242" t="s">
        <v>1</v>
      </c>
      <c r="N130" s="243" t="s">
        <v>40</v>
      </c>
      <c r="O130" s="94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6" t="s">
        <v>183</v>
      </c>
      <c r="AT130" s="246" t="s">
        <v>179</v>
      </c>
      <c r="AU130" s="246" t="s">
        <v>81</v>
      </c>
      <c r="AY130" s="14" t="s">
        <v>177</v>
      </c>
      <c r="BE130" s="247">
        <f>IF(N130="základná",J130,0)</f>
        <v>0</v>
      </c>
      <c r="BF130" s="247">
        <f>IF(N130="znížená",J130,0)</f>
        <v>0</v>
      </c>
      <c r="BG130" s="247">
        <f>IF(N130="zákl. prenesená",J130,0)</f>
        <v>0</v>
      </c>
      <c r="BH130" s="247">
        <f>IF(N130="zníž. prenesená",J130,0)</f>
        <v>0</v>
      </c>
      <c r="BI130" s="247">
        <f>IF(N130="nulová",J130,0)</f>
        <v>0</v>
      </c>
      <c r="BJ130" s="14" t="s">
        <v>87</v>
      </c>
      <c r="BK130" s="247">
        <f>ROUND(I130*H130,2)</f>
        <v>0</v>
      </c>
      <c r="BL130" s="14" t="s">
        <v>183</v>
      </c>
      <c r="BM130" s="246" t="s">
        <v>3619</v>
      </c>
    </row>
    <row r="131" s="2" customFormat="1" ht="21.75" customHeight="1">
      <c r="A131" s="35"/>
      <c r="B131" s="36"/>
      <c r="C131" s="234" t="s">
        <v>208</v>
      </c>
      <c r="D131" s="234" t="s">
        <v>179</v>
      </c>
      <c r="E131" s="235" t="s">
        <v>3381</v>
      </c>
      <c r="F131" s="236" t="s">
        <v>3382</v>
      </c>
      <c r="G131" s="237" t="s">
        <v>187</v>
      </c>
      <c r="H131" s="238">
        <v>103.95</v>
      </c>
      <c r="I131" s="239"/>
      <c r="J131" s="240">
        <f>ROUND(I131*H131,2)</f>
        <v>0</v>
      </c>
      <c r="K131" s="241"/>
      <c r="L131" s="41"/>
      <c r="M131" s="242" t="s">
        <v>1</v>
      </c>
      <c r="N131" s="243" t="s">
        <v>40</v>
      </c>
      <c r="O131" s="94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6" t="s">
        <v>183</v>
      </c>
      <c r="AT131" s="246" t="s">
        <v>179</v>
      </c>
      <c r="AU131" s="246" t="s">
        <v>81</v>
      </c>
      <c r="AY131" s="14" t="s">
        <v>177</v>
      </c>
      <c r="BE131" s="247">
        <f>IF(N131="základná",J131,0)</f>
        <v>0</v>
      </c>
      <c r="BF131" s="247">
        <f>IF(N131="znížená",J131,0)</f>
        <v>0</v>
      </c>
      <c r="BG131" s="247">
        <f>IF(N131="zákl. prenesená",J131,0)</f>
        <v>0</v>
      </c>
      <c r="BH131" s="247">
        <f>IF(N131="zníž. prenesená",J131,0)</f>
        <v>0</v>
      </c>
      <c r="BI131" s="247">
        <f>IF(N131="nulová",J131,0)</f>
        <v>0</v>
      </c>
      <c r="BJ131" s="14" t="s">
        <v>87</v>
      </c>
      <c r="BK131" s="247">
        <f>ROUND(I131*H131,2)</f>
        <v>0</v>
      </c>
      <c r="BL131" s="14" t="s">
        <v>183</v>
      </c>
      <c r="BM131" s="246" t="s">
        <v>3620</v>
      </c>
    </row>
    <row r="132" s="2" customFormat="1" ht="16.5" customHeight="1">
      <c r="A132" s="35"/>
      <c r="B132" s="36"/>
      <c r="C132" s="234" t="s">
        <v>212</v>
      </c>
      <c r="D132" s="234" t="s">
        <v>179</v>
      </c>
      <c r="E132" s="235" t="s">
        <v>1935</v>
      </c>
      <c r="F132" s="236" t="s">
        <v>1936</v>
      </c>
      <c r="G132" s="237" t="s">
        <v>187</v>
      </c>
      <c r="H132" s="238">
        <v>17.5</v>
      </c>
      <c r="I132" s="239"/>
      <c r="J132" s="240">
        <f>ROUND(I132*H132,2)</f>
        <v>0</v>
      </c>
      <c r="K132" s="241"/>
      <c r="L132" s="41"/>
      <c r="M132" s="242" t="s">
        <v>1</v>
      </c>
      <c r="N132" s="243" t="s">
        <v>40</v>
      </c>
      <c r="O132" s="94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6" t="s">
        <v>183</v>
      </c>
      <c r="AT132" s="246" t="s">
        <v>179</v>
      </c>
      <c r="AU132" s="246" t="s">
        <v>81</v>
      </c>
      <c r="AY132" s="14" t="s">
        <v>177</v>
      </c>
      <c r="BE132" s="247">
        <f>IF(N132="základná",J132,0)</f>
        <v>0</v>
      </c>
      <c r="BF132" s="247">
        <f>IF(N132="znížená",J132,0)</f>
        <v>0</v>
      </c>
      <c r="BG132" s="247">
        <f>IF(N132="zákl. prenesená",J132,0)</f>
        <v>0</v>
      </c>
      <c r="BH132" s="247">
        <f>IF(N132="zníž. prenesená",J132,0)</f>
        <v>0</v>
      </c>
      <c r="BI132" s="247">
        <f>IF(N132="nulová",J132,0)</f>
        <v>0</v>
      </c>
      <c r="BJ132" s="14" t="s">
        <v>87</v>
      </c>
      <c r="BK132" s="247">
        <f>ROUND(I132*H132,2)</f>
        <v>0</v>
      </c>
      <c r="BL132" s="14" t="s">
        <v>183</v>
      </c>
      <c r="BM132" s="246" t="s">
        <v>3621</v>
      </c>
    </row>
    <row r="133" s="2" customFormat="1" ht="16.5" customHeight="1">
      <c r="A133" s="35"/>
      <c r="B133" s="36"/>
      <c r="C133" s="234" t="s">
        <v>216</v>
      </c>
      <c r="D133" s="234" t="s">
        <v>179</v>
      </c>
      <c r="E133" s="235" t="s">
        <v>1937</v>
      </c>
      <c r="F133" s="236" t="s">
        <v>1938</v>
      </c>
      <c r="G133" s="237" t="s">
        <v>187</v>
      </c>
      <c r="H133" s="238">
        <v>8.8800000000000008</v>
      </c>
      <c r="I133" s="239"/>
      <c r="J133" s="240">
        <f>ROUND(I133*H133,2)</f>
        <v>0</v>
      </c>
      <c r="K133" s="241"/>
      <c r="L133" s="41"/>
      <c r="M133" s="242" t="s">
        <v>1</v>
      </c>
      <c r="N133" s="243" t="s">
        <v>40</v>
      </c>
      <c r="O133" s="94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6" t="s">
        <v>183</v>
      </c>
      <c r="AT133" s="246" t="s">
        <v>179</v>
      </c>
      <c r="AU133" s="246" t="s">
        <v>81</v>
      </c>
      <c r="AY133" s="14" t="s">
        <v>177</v>
      </c>
      <c r="BE133" s="247">
        <f>IF(N133="základná",J133,0)</f>
        <v>0</v>
      </c>
      <c r="BF133" s="247">
        <f>IF(N133="znížená",J133,0)</f>
        <v>0</v>
      </c>
      <c r="BG133" s="247">
        <f>IF(N133="zákl. prenesená",J133,0)</f>
        <v>0</v>
      </c>
      <c r="BH133" s="247">
        <f>IF(N133="zníž. prenesená",J133,0)</f>
        <v>0</v>
      </c>
      <c r="BI133" s="247">
        <f>IF(N133="nulová",J133,0)</f>
        <v>0</v>
      </c>
      <c r="BJ133" s="14" t="s">
        <v>87</v>
      </c>
      <c r="BK133" s="247">
        <f>ROUND(I133*H133,2)</f>
        <v>0</v>
      </c>
      <c r="BL133" s="14" t="s">
        <v>183</v>
      </c>
      <c r="BM133" s="246" t="s">
        <v>3622</v>
      </c>
    </row>
    <row r="134" s="2" customFormat="1" ht="16.5" customHeight="1">
      <c r="A134" s="35"/>
      <c r="B134" s="36"/>
      <c r="C134" s="248" t="s">
        <v>220</v>
      </c>
      <c r="D134" s="248" t="s">
        <v>270</v>
      </c>
      <c r="E134" s="249" t="s">
        <v>1939</v>
      </c>
      <c r="F134" s="250" t="s">
        <v>1940</v>
      </c>
      <c r="G134" s="251" t="s">
        <v>187</v>
      </c>
      <c r="H134" s="252">
        <v>36.75</v>
      </c>
      <c r="I134" s="253"/>
      <c r="J134" s="254">
        <f>ROUND(I134*H134,2)</f>
        <v>0</v>
      </c>
      <c r="K134" s="255"/>
      <c r="L134" s="256"/>
      <c r="M134" s="257" t="s">
        <v>1</v>
      </c>
      <c r="N134" s="258" t="s">
        <v>40</v>
      </c>
      <c r="O134" s="94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6" t="s">
        <v>208</v>
      </c>
      <c r="AT134" s="246" t="s">
        <v>270</v>
      </c>
      <c r="AU134" s="246" t="s">
        <v>81</v>
      </c>
      <c r="AY134" s="14" t="s">
        <v>177</v>
      </c>
      <c r="BE134" s="247">
        <f>IF(N134="základná",J134,0)</f>
        <v>0</v>
      </c>
      <c r="BF134" s="247">
        <f>IF(N134="znížená",J134,0)</f>
        <v>0</v>
      </c>
      <c r="BG134" s="247">
        <f>IF(N134="zákl. prenesená",J134,0)</f>
        <v>0</v>
      </c>
      <c r="BH134" s="247">
        <f>IF(N134="zníž. prenesená",J134,0)</f>
        <v>0</v>
      </c>
      <c r="BI134" s="247">
        <f>IF(N134="nulová",J134,0)</f>
        <v>0</v>
      </c>
      <c r="BJ134" s="14" t="s">
        <v>87</v>
      </c>
      <c r="BK134" s="247">
        <f>ROUND(I134*H134,2)</f>
        <v>0</v>
      </c>
      <c r="BL134" s="14" t="s">
        <v>183</v>
      </c>
      <c r="BM134" s="246" t="s">
        <v>3623</v>
      </c>
    </row>
    <row r="135" s="12" customFormat="1" ht="25.92" customHeight="1">
      <c r="A135" s="12"/>
      <c r="B135" s="218"/>
      <c r="C135" s="219"/>
      <c r="D135" s="220" t="s">
        <v>73</v>
      </c>
      <c r="E135" s="221" t="s">
        <v>87</v>
      </c>
      <c r="F135" s="221" t="s">
        <v>3624</v>
      </c>
      <c r="G135" s="219"/>
      <c r="H135" s="219"/>
      <c r="I135" s="222"/>
      <c r="J135" s="223">
        <f>BK135</f>
        <v>0</v>
      </c>
      <c r="K135" s="219"/>
      <c r="L135" s="224"/>
      <c r="M135" s="225"/>
      <c r="N135" s="226"/>
      <c r="O135" s="226"/>
      <c r="P135" s="227">
        <f>P136</f>
        <v>0</v>
      </c>
      <c r="Q135" s="226"/>
      <c r="R135" s="227">
        <f>R136</f>
        <v>0</v>
      </c>
      <c r="S135" s="226"/>
      <c r="T135" s="228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9" t="s">
        <v>81</v>
      </c>
      <c r="AT135" s="230" t="s">
        <v>73</v>
      </c>
      <c r="AU135" s="230" t="s">
        <v>74</v>
      </c>
      <c r="AY135" s="229" t="s">
        <v>177</v>
      </c>
      <c r="BK135" s="231">
        <f>BK136</f>
        <v>0</v>
      </c>
    </row>
    <row r="136" s="2" customFormat="1" ht="16.5" customHeight="1">
      <c r="A136" s="35"/>
      <c r="B136" s="36"/>
      <c r="C136" s="234" t="s">
        <v>225</v>
      </c>
      <c r="D136" s="234" t="s">
        <v>179</v>
      </c>
      <c r="E136" s="235" t="s">
        <v>3520</v>
      </c>
      <c r="F136" s="236" t="s">
        <v>3521</v>
      </c>
      <c r="G136" s="237" t="s">
        <v>187</v>
      </c>
      <c r="H136" s="238">
        <v>0.59999999999999998</v>
      </c>
      <c r="I136" s="239"/>
      <c r="J136" s="240">
        <f>ROUND(I136*H136,2)</f>
        <v>0</v>
      </c>
      <c r="K136" s="241"/>
      <c r="L136" s="41"/>
      <c r="M136" s="242" t="s">
        <v>1</v>
      </c>
      <c r="N136" s="243" t="s">
        <v>40</v>
      </c>
      <c r="O136" s="94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6" t="s">
        <v>183</v>
      </c>
      <c r="AT136" s="246" t="s">
        <v>179</v>
      </c>
      <c r="AU136" s="246" t="s">
        <v>81</v>
      </c>
      <c r="AY136" s="14" t="s">
        <v>177</v>
      </c>
      <c r="BE136" s="247">
        <f>IF(N136="základná",J136,0)</f>
        <v>0</v>
      </c>
      <c r="BF136" s="247">
        <f>IF(N136="znížená",J136,0)</f>
        <v>0</v>
      </c>
      <c r="BG136" s="247">
        <f>IF(N136="zákl. prenesená",J136,0)</f>
        <v>0</v>
      </c>
      <c r="BH136" s="247">
        <f>IF(N136="zníž. prenesená",J136,0)</f>
        <v>0</v>
      </c>
      <c r="BI136" s="247">
        <f>IF(N136="nulová",J136,0)</f>
        <v>0</v>
      </c>
      <c r="BJ136" s="14" t="s">
        <v>87</v>
      </c>
      <c r="BK136" s="247">
        <f>ROUND(I136*H136,2)</f>
        <v>0</v>
      </c>
      <c r="BL136" s="14" t="s">
        <v>183</v>
      </c>
      <c r="BM136" s="246" t="s">
        <v>3625</v>
      </c>
    </row>
    <row r="137" s="12" customFormat="1" ht="25.92" customHeight="1">
      <c r="A137" s="12"/>
      <c r="B137" s="218"/>
      <c r="C137" s="219"/>
      <c r="D137" s="220" t="s">
        <v>73</v>
      </c>
      <c r="E137" s="221" t="s">
        <v>183</v>
      </c>
      <c r="F137" s="221" t="s">
        <v>1941</v>
      </c>
      <c r="G137" s="219"/>
      <c r="H137" s="219"/>
      <c r="I137" s="222"/>
      <c r="J137" s="223">
        <f>BK137</f>
        <v>0</v>
      </c>
      <c r="K137" s="219"/>
      <c r="L137" s="224"/>
      <c r="M137" s="225"/>
      <c r="N137" s="226"/>
      <c r="O137" s="226"/>
      <c r="P137" s="227">
        <f>P138</f>
        <v>0</v>
      </c>
      <c r="Q137" s="226"/>
      <c r="R137" s="227">
        <f>R138</f>
        <v>0</v>
      </c>
      <c r="S137" s="226"/>
      <c r="T137" s="228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9" t="s">
        <v>81</v>
      </c>
      <c r="AT137" s="230" t="s">
        <v>73</v>
      </c>
      <c r="AU137" s="230" t="s">
        <v>74</v>
      </c>
      <c r="AY137" s="229" t="s">
        <v>177</v>
      </c>
      <c r="BK137" s="231">
        <f>BK138</f>
        <v>0</v>
      </c>
    </row>
    <row r="138" s="2" customFormat="1" ht="24.15" customHeight="1">
      <c r="A138" s="35"/>
      <c r="B138" s="36"/>
      <c r="C138" s="234" t="s">
        <v>229</v>
      </c>
      <c r="D138" s="234" t="s">
        <v>179</v>
      </c>
      <c r="E138" s="235" t="s">
        <v>3523</v>
      </c>
      <c r="F138" s="236" t="s">
        <v>3524</v>
      </c>
      <c r="G138" s="237" t="s">
        <v>187</v>
      </c>
      <c r="H138" s="238">
        <v>10.5</v>
      </c>
      <c r="I138" s="239"/>
      <c r="J138" s="240">
        <f>ROUND(I138*H138,2)</f>
        <v>0</v>
      </c>
      <c r="K138" s="241"/>
      <c r="L138" s="41"/>
      <c r="M138" s="242" t="s">
        <v>1</v>
      </c>
      <c r="N138" s="243" t="s">
        <v>40</v>
      </c>
      <c r="O138" s="94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6" t="s">
        <v>183</v>
      </c>
      <c r="AT138" s="246" t="s">
        <v>179</v>
      </c>
      <c r="AU138" s="246" t="s">
        <v>81</v>
      </c>
      <c r="AY138" s="14" t="s">
        <v>177</v>
      </c>
      <c r="BE138" s="247">
        <f>IF(N138="základná",J138,0)</f>
        <v>0</v>
      </c>
      <c r="BF138" s="247">
        <f>IF(N138="znížená",J138,0)</f>
        <v>0</v>
      </c>
      <c r="BG138" s="247">
        <f>IF(N138="zákl. prenesená",J138,0)</f>
        <v>0</v>
      </c>
      <c r="BH138" s="247">
        <f>IF(N138="zníž. prenesená",J138,0)</f>
        <v>0</v>
      </c>
      <c r="BI138" s="247">
        <f>IF(N138="nulová",J138,0)</f>
        <v>0</v>
      </c>
      <c r="BJ138" s="14" t="s">
        <v>87</v>
      </c>
      <c r="BK138" s="247">
        <f>ROUND(I138*H138,2)</f>
        <v>0</v>
      </c>
      <c r="BL138" s="14" t="s">
        <v>183</v>
      </c>
      <c r="BM138" s="246" t="s">
        <v>3626</v>
      </c>
    </row>
    <row r="139" s="12" customFormat="1" ht="25.92" customHeight="1">
      <c r="A139" s="12"/>
      <c r="B139" s="218"/>
      <c r="C139" s="219"/>
      <c r="D139" s="220" t="s">
        <v>73</v>
      </c>
      <c r="E139" s="221" t="s">
        <v>196</v>
      </c>
      <c r="F139" s="221" t="s">
        <v>3627</v>
      </c>
      <c r="G139" s="219"/>
      <c r="H139" s="219"/>
      <c r="I139" s="222"/>
      <c r="J139" s="223">
        <f>BK139</f>
        <v>0</v>
      </c>
      <c r="K139" s="219"/>
      <c r="L139" s="224"/>
      <c r="M139" s="225"/>
      <c r="N139" s="226"/>
      <c r="O139" s="226"/>
      <c r="P139" s="227">
        <f>SUM(P140:P141)</f>
        <v>0</v>
      </c>
      <c r="Q139" s="226"/>
      <c r="R139" s="227">
        <f>SUM(R140:R141)</f>
        <v>0</v>
      </c>
      <c r="S139" s="226"/>
      <c r="T139" s="228">
        <f>SUM(T140:T141)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9" t="s">
        <v>81</v>
      </c>
      <c r="AT139" s="230" t="s">
        <v>73</v>
      </c>
      <c r="AU139" s="230" t="s">
        <v>74</v>
      </c>
      <c r="AY139" s="229" t="s">
        <v>177</v>
      </c>
      <c r="BK139" s="231">
        <f>SUM(BK140:BK141)</f>
        <v>0</v>
      </c>
    </row>
    <row r="140" s="2" customFormat="1" ht="24.15" customHeight="1">
      <c r="A140" s="35"/>
      <c r="B140" s="36"/>
      <c r="C140" s="234" t="s">
        <v>233</v>
      </c>
      <c r="D140" s="234" t="s">
        <v>179</v>
      </c>
      <c r="E140" s="235" t="s">
        <v>3628</v>
      </c>
      <c r="F140" s="236" t="s">
        <v>3629</v>
      </c>
      <c r="G140" s="237" t="s">
        <v>223</v>
      </c>
      <c r="H140" s="238">
        <v>5</v>
      </c>
      <c r="I140" s="239"/>
      <c r="J140" s="240">
        <f>ROUND(I140*H140,2)</f>
        <v>0</v>
      </c>
      <c r="K140" s="241"/>
      <c r="L140" s="41"/>
      <c r="M140" s="242" t="s">
        <v>1</v>
      </c>
      <c r="N140" s="243" t="s">
        <v>40</v>
      </c>
      <c r="O140" s="94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6" t="s">
        <v>183</v>
      </c>
      <c r="AT140" s="246" t="s">
        <v>179</v>
      </c>
      <c r="AU140" s="246" t="s">
        <v>81</v>
      </c>
      <c r="AY140" s="14" t="s">
        <v>177</v>
      </c>
      <c r="BE140" s="247">
        <f>IF(N140="základná",J140,0)</f>
        <v>0</v>
      </c>
      <c r="BF140" s="247">
        <f>IF(N140="znížená",J140,0)</f>
        <v>0</v>
      </c>
      <c r="BG140" s="247">
        <f>IF(N140="zákl. prenesená",J140,0)</f>
        <v>0</v>
      </c>
      <c r="BH140" s="247">
        <f>IF(N140="zníž. prenesená",J140,0)</f>
        <v>0</v>
      </c>
      <c r="BI140" s="247">
        <f>IF(N140="nulová",J140,0)</f>
        <v>0</v>
      </c>
      <c r="BJ140" s="14" t="s">
        <v>87</v>
      </c>
      <c r="BK140" s="247">
        <f>ROUND(I140*H140,2)</f>
        <v>0</v>
      </c>
      <c r="BL140" s="14" t="s">
        <v>183</v>
      </c>
      <c r="BM140" s="246" t="s">
        <v>3630</v>
      </c>
    </row>
    <row r="141" s="2" customFormat="1" ht="24.15" customHeight="1">
      <c r="A141" s="35"/>
      <c r="B141" s="36"/>
      <c r="C141" s="234" t="s">
        <v>237</v>
      </c>
      <c r="D141" s="234" t="s">
        <v>179</v>
      </c>
      <c r="E141" s="235" t="s">
        <v>3631</v>
      </c>
      <c r="F141" s="236" t="s">
        <v>3632</v>
      </c>
      <c r="G141" s="237" t="s">
        <v>223</v>
      </c>
      <c r="H141" s="238">
        <v>5</v>
      </c>
      <c r="I141" s="239"/>
      <c r="J141" s="240">
        <f>ROUND(I141*H141,2)</f>
        <v>0</v>
      </c>
      <c r="K141" s="241"/>
      <c r="L141" s="41"/>
      <c r="M141" s="242" t="s">
        <v>1</v>
      </c>
      <c r="N141" s="243" t="s">
        <v>40</v>
      </c>
      <c r="O141" s="94"/>
      <c r="P141" s="244">
        <f>O141*H141</f>
        <v>0</v>
      </c>
      <c r="Q141" s="244">
        <v>0</v>
      </c>
      <c r="R141" s="244">
        <f>Q141*H141</f>
        <v>0</v>
      </c>
      <c r="S141" s="244">
        <v>0</v>
      </c>
      <c r="T141" s="24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6" t="s">
        <v>183</v>
      </c>
      <c r="AT141" s="246" t="s">
        <v>179</v>
      </c>
      <c r="AU141" s="246" t="s">
        <v>81</v>
      </c>
      <c r="AY141" s="14" t="s">
        <v>177</v>
      </c>
      <c r="BE141" s="247">
        <f>IF(N141="základná",J141,0)</f>
        <v>0</v>
      </c>
      <c r="BF141" s="247">
        <f>IF(N141="znížená",J141,0)</f>
        <v>0</v>
      </c>
      <c r="BG141" s="247">
        <f>IF(N141="zákl. prenesená",J141,0)</f>
        <v>0</v>
      </c>
      <c r="BH141" s="247">
        <f>IF(N141="zníž. prenesená",J141,0)</f>
        <v>0</v>
      </c>
      <c r="BI141" s="247">
        <f>IF(N141="nulová",J141,0)</f>
        <v>0</v>
      </c>
      <c r="BJ141" s="14" t="s">
        <v>87</v>
      </c>
      <c r="BK141" s="247">
        <f>ROUND(I141*H141,2)</f>
        <v>0</v>
      </c>
      <c r="BL141" s="14" t="s">
        <v>183</v>
      </c>
      <c r="BM141" s="246" t="s">
        <v>3633</v>
      </c>
    </row>
    <row r="142" s="12" customFormat="1" ht="25.92" customHeight="1">
      <c r="A142" s="12"/>
      <c r="B142" s="218"/>
      <c r="C142" s="219"/>
      <c r="D142" s="220" t="s">
        <v>73</v>
      </c>
      <c r="E142" s="221" t="s">
        <v>208</v>
      </c>
      <c r="F142" s="221" t="s">
        <v>1944</v>
      </c>
      <c r="G142" s="219"/>
      <c r="H142" s="219"/>
      <c r="I142" s="222"/>
      <c r="J142" s="223">
        <f>BK142</f>
        <v>0</v>
      </c>
      <c r="K142" s="219"/>
      <c r="L142" s="224"/>
      <c r="M142" s="225"/>
      <c r="N142" s="226"/>
      <c r="O142" s="226"/>
      <c r="P142" s="227">
        <f>SUM(P143:P165)</f>
        <v>0</v>
      </c>
      <c r="Q142" s="226"/>
      <c r="R142" s="227">
        <f>SUM(R143:R165)</f>
        <v>0</v>
      </c>
      <c r="S142" s="226"/>
      <c r="T142" s="228">
        <f>SUM(T143:T165)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9" t="s">
        <v>81</v>
      </c>
      <c r="AT142" s="230" t="s">
        <v>73</v>
      </c>
      <c r="AU142" s="230" t="s">
        <v>74</v>
      </c>
      <c r="AY142" s="229" t="s">
        <v>177</v>
      </c>
      <c r="BK142" s="231">
        <f>SUM(BK143:BK165)</f>
        <v>0</v>
      </c>
    </row>
    <row r="143" s="2" customFormat="1" ht="24.15" customHeight="1">
      <c r="A143" s="35"/>
      <c r="B143" s="36"/>
      <c r="C143" s="234" t="s">
        <v>241</v>
      </c>
      <c r="D143" s="234" t="s">
        <v>179</v>
      </c>
      <c r="E143" s="235" t="s">
        <v>3526</v>
      </c>
      <c r="F143" s="236" t="s">
        <v>3527</v>
      </c>
      <c r="G143" s="237" t="s">
        <v>1953</v>
      </c>
      <c r="H143" s="238">
        <v>1</v>
      </c>
      <c r="I143" s="239"/>
      <c r="J143" s="240">
        <f>ROUND(I143*H143,2)</f>
        <v>0</v>
      </c>
      <c r="K143" s="241"/>
      <c r="L143" s="41"/>
      <c r="M143" s="242" t="s">
        <v>1</v>
      </c>
      <c r="N143" s="243" t="s">
        <v>40</v>
      </c>
      <c r="O143" s="94"/>
      <c r="P143" s="244">
        <f>O143*H143</f>
        <v>0</v>
      </c>
      <c r="Q143" s="244">
        <v>0</v>
      </c>
      <c r="R143" s="244">
        <f>Q143*H143</f>
        <v>0</v>
      </c>
      <c r="S143" s="244">
        <v>0</v>
      </c>
      <c r="T143" s="24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6" t="s">
        <v>183</v>
      </c>
      <c r="AT143" s="246" t="s">
        <v>179</v>
      </c>
      <c r="AU143" s="246" t="s">
        <v>81</v>
      </c>
      <c r="AY143" s="14" t="s">
        <v>177</v>
      </c>
      <c r="BE143" s="247">
        <f>IF(N143="základná",J143,0)</f>
        <v>0</v>
      </c>
      <c r="BF143" s="247">
        <f>IF(N143="znížená",J143,0)</f>
        <v>0</v>
      </c>
      <c r="BG143" s="247">
        <f>IF(N143="zákl. prenesená",J143,0)</f>
        <v>0</v>
      </c>
      <c r="BH143" s="247">
        <f>IF(N143="zníž. prenesená",J143,0)</f>
        <v>0</v>
      </c>
      <c r="BI143" s="247">
        <f>IF(N143="nulová",J143,0)</f>
        <v>0</v>
      </c>
      <c r="BJ143" s="14" t="s">
        <v>87</v>
      </c>
      <c r="BK143" s="247">
        <f>ROUND(I143*H143,2)</f>
        <v>0</v>
      </c>
      <c r="BL143" s="14" t="s">
        <v>183</v>
      </c>
      <c r="BM143" s="246" t="s">
        <v>3634</v>
      </c>
    </row>
    <row r="144" s="2" customFormat="1" ht="33" customHeight="1">
      <c r="A144" s="35"/>
      <c r="B144" s="36"/>
      <c r="C144" s="234" t="s">
        <v>245</v>
      </c>
      <c r="D144" s="234" t="s">
        <v>179</v>
      </c>
      <c r="E144" s="235" t="s">
        <v>1958</v>
      </c>
      <c r="F144" s="236" t="s">
        <v>1959</v>
      </c>
      <c r="G144" s="237" t="s">
        <v>182</v>
      </c>
      <c r="H144" s="238">
        <v>10</v>
      </c>
      <c r="I144" s="239"/>
      <c r="J144" s="240">
        <f>ROUND(I144*H144,2)</f>
        <v>0</v>
      </c>
      <c r="K144" s="241"/>
      <c r="L144" s="41"/>
      <c r="M144" s="242" t="s">
        <v>1</v>
      </c>
      <c r="N144" s="243" t="s">
        <v>40</v>
      </c>
      <c r="O144" s="94"/>
      <c r="P144" s="244">
        <f>O144*H144</f>
        <v>0</v>
      </c>
      <c r="Q144" s="244">
        <v>0</v>
      </c>
      <c r="R144" s="244">
        <f>Q144*H144</f>
        <v>0</v>
      </c>
      <c r="S144" s="244">
        <v>0</v>
      </c>
      <c r="T144" s="24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6" t="s">
        <v>183</v>
      </c>
      <c r="AT144" s="246" t="s">
        <v>179</v>
      </c>
      <c r="AU144" s="246" t="s">
        <v>81</v>
      </c>
      <c r="AY144" s="14" t="s">
        <v>177</v>
      </c>
      <c r="BE144" s="247">
        <f>IF(N144="základná",J144,0)</f>
        <v>0</v>
      </c>
      <c r="BF144" s="247">
        <f>IF(N144="znížená",J144,0)</f>
        <v>0</v>
      </c>
      <c r="BG144" s="247">
        <f>IF(N144="zákl. prenesená",J144,0)</f>
        <v>0</v>
      </c>
      <c r="BH144" s="247">
        <f>IF(N144="zníž. prenesená",J144,0)</f>
        <v>0</v>
      </c>
      <c r="BI144" s="247">
        <f>IF(N144="nulová",J144,0)</f>
        <v>0</v>
      </c>
      <c r="BJ144" s="14" t="s">
        <v>87</v>
      </c>
      <c r="BK144" s="247">
        <f>ROUND(I144*H144,2)</f>
        <v>0</v>
      </c>
      <c r="BL144" s="14" t="s">
        <v>183</v>
      </c>
      <c r="BM144" s="246" t="s">
        <v>3635</v>
      </c>
    </row>
    <row r="145" s="2" customFormat="1" ht="33" customHeight="1">
      <c r="A145" s="35"/>
      <c r="B145" s="36"/>
      <c r="C145" s="234" t="s">
        <v>249</v>
      </c>
      <c r="D145" s="234" t="s">
        <v>179</v>
      </c>
      <c r="E145" s="235" t="s">
        <v>1960</v>
      </c>
      <c r="F145" s="236" t="s">
        <v>1961</v>
      </c>
      <c r="G145" s="237" t="s">
        <v>182</v>
      </c>
      <c r="H145" s="238">
        <v>60</v>
      </c>
      <c r="I145" s="239"/>
      <c r="J145" s="240">
        <f>ROUND(I145*H145,2)</f>
        <v>0</v>
      </c>
      <c r="K145" s="241"/>
      <c r="L145" s="41"/>
      <c r="M145" s="242" t="s">
        <v>1</v>
      </c>
      <c r="N145" s="243" t="s">
        <v>40</v>
      </c>
      <c r="O145" s="94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6" t="s">
        <v>183</v>
      </c>
      <c r="AT145" s="246" t="s">
        <v>179</v>
      </c>
      <c r="AU145" s="246" t="s">
        <v>81</v>
      </c>
      <c r="AY145" s="14" t="s">
        <v>177</v>
      </c>
      <c r="BE145" s="247">
        <f>IF(N145="základná",J145,0)</f>
        <v>0</v>
      </c>
      <c r="BF145" s="247">
        <f>IF(N145="znížená",J145,0)</f>
        <v>0</v>
      </c>
      <c r="BG145" s="247">
        <f>IF(N145="zákl. prenesená",J145,0)</f>
        <v>0</v>
      </c>
      <c r="BH145" s="247">
        <f>IF(N145="zníž. prenesená",J145,0)</f>
        <v>0</v>
      </c>
      <c r="BI145" s="247">
        <f>IF(N145="nulová",J145,0)</f>
        <v>0</v>
      </c>
      <c r="BJ145" s="14" t="s">
        <v>87</v>
      </c>
      <c r="BK145" s="247">
        <f>ROUND(I145*H145,2)</f>
        <v>0</v>
      </c>
      <c r="BL145" s="14" t="s">
        <v>183</v>
      </c>
      <c r="BM145" s="246" t="s">
        <v>3636</v>
      </c>
    </row>
    <row r="146" s="2" customFormat="1" ht="24.15" customHeight="1">
      <c r="A146" s="35"/>
      <c r="B146" s="36"/>
      <c r="C146" s="248" t="s">
        <v>253</v>
      </c>
      <c r="D146" s="248" t="s">
        <v>270</v>
      </c>
      <c r="E146" s="249" t="s">
        <v>1966</v>
      </c>
      <c r="F146" s="250" t="s">
        <v>1967</v>
      </c>
      <c r="G146" s="251" t="s">
        <v>1953</v>
      </c>
      <c r="H146" s="252">
        <v>2</v>
      </c>
      <c r="I146" s="253"/>
      <c r="J146" s="254">
        <f>ROUND(I146*H146,2)</f>
        <v>0</v>
      </c>
      <c r="K146" s="255"/>
      <c r="L146" s="256"/>
      <c r="M146" s="257" t="s">
        <v>1</v>
      </c>
      <c r="N146" s="258" t="s">
        <v>40</v>
      </c>
      <c r="O146" s="94"/>
      <c r="P146" s="244">
        <f>O146*H146</f>
        <v>0</v>
      </c>
      <c r="Q146" s="244">
        <v>0</v>
      </c>
      <c r="R146" s="244">
        <f>Q146*H146</f>
        <v>0</v>
      </c>
      <c r="S146" s="244">
        <v>0</v>
      </c>
      <c r="T146" s="24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6" t="s">
        <v>208</v>
      </c>
      <c r="AT146" s="246" t="s">
        <v>270</v>
      </c>
      <c r="AU146" s="246" t="s">
        <v>81</v>
      </c>
      <c r="AY146" s="14" t="s">
        <v>177</v>
      </c>
      <c r="BE146" s="247">
        <f>IF(N146="základná",J146,0)</f>
        <v>0</v>
      </c>
      <c r="BF146" s="247">
        <f>IF(N146="znížená",J146,0)</f>
        <v>0</v>
      </c>
      <c r="BG146" s="247">
        <f>IF(N146="zákl. prenesená",J146,0)</f>
        <v>0</v>
      </c>
      <c r="BH146" s="247">
        <f>IF(N146="zníž. prenesená",J146,0)</f>
        <v>0</v>
      </c>
      <c r="BI146" s="247">
        <f>IF(N146="nulová",J146,0)</f>
        <v>0</v>
      </c>
      <c r="BJ146" s="14" t="s">
        <v>87</v>
      </c>
      <c r="BK146" s="247">
        <f>ROUND(I146*H146,2)</f>
        <v>0</v>
      </c>
      <c r="BL146" s="14" t="s">
        <v>183</v>
      </c>
      <c r="BM146" s="246" t="s">
        <v>3637</v>
      </c>
    </row>
    <row r="147" s="2" customFormat="1" ht="24.15" customHeight="1">
      <c r="A147" s="35"/>
      <c r="B147" s="36"/>
      <c r="C147" s="248" t="s">
        <v>7</v>
      </c>
      <c r="D147" s="248" t="s">
        <v>270</v>
      </c>
      <c r="E147" s="249" t="s">
        <v>1968</v>
      </c>
      <c r="F147" s="250" t="s">
        <v>1969</v>
      </c>
      <c r="G147" s="251" t="s">
        <v>1953</v>
      </c>
      <c r="H147" s="252">
        <v>12</v>
      </c>
      <c r="I147" s="253"/>
      <c r="J147" s="254">
        <f>ROUND(I147*H147,2)</f>
        <v>0</v>
      </c>
      <c r="K147" s="255"/>
      <c r="L147" s="256"/>
      <c r="M147" s="257" t="s">
        <v>1</v>
      </c>
      <c r="N147" s="258" t="s">
        <v>40</v>
      </c>
      <c r="O147" s="94"/>
      <c r="P147" s="244">
        <f>O147*H147</f>
        <v>0</v>
      </c>
      <c r="Q147" s="244">
        <v>0</v>
      </c>
      <c r="R147" s="244">
        <f>Q147*H147</f>
        <v>0</v>
      </c>
      <c r="S147" s="244">
        <v>0</v>
      </c>
      <c r="T147" s="24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6" t="s">
        <v>208</v>
      </c>
      <c r="AT147" s="246" t="s">
        <v>270</v>
      </c>
      <c r="AU147" s="246" t="s">
        <v>81</v>
      </c>
      <c r="AY147" s="14" t="s">
        <v>177</v>
      </c>
      <c r="BE147" s="247">
        <f>IF(N147="základná",J147,0)</f>
        <v>0</v>
      </c>
      <c r="BF147" s="247">
        <f>IF(N147="znížená",J147,0)</f>
        <v>0</v>
      </c>
      <c r="BG147" s="247">
        <f>IF(N147="zákl. prenesená",J147,0)</f>
        <v>0</v>
      </c>
      <c r="BH147" s="247">
        <f>IF(N147="zníž. prenesená",J147,0)</f>
        <v>0</v>
      </c>
      <c r="BI147" s="247">
        <f>IF(N147="nulová",J147,0)</f>
        <v>0</v>
      </c>
      <c r="BJ147" s="14" t="s">
        <v>87</v>
      </c>
      <c r="BK147" s="247">
        <f>ROUND(I147*H147,2)</f>
        <v>0</v>
      </c>
      <c r="BL147" s="14" t="s">
        <v>183</v>
      </c>
      <c r="BM147" s="246" t="s">
        <v>3638</v>
      </c>
    </row>
    <row r="148" s="2" customFormat="1" ht="24.15" customHeight="1">
      <c r="A148" s="35"/>
      <c r="B148" s="36"/>
      <c r="C148" s="234" t="s">
        <v>260</v>
      </c>
      <c r="D148" s="234" t="s">
        <v>179</v>
      </c>
      <c r="E148" s="235" t="s">
        <v>1970</v>
      </c>
      <c r="F148" s="236" t="s">
        <v>1971</v>
      </c>
      <c r="G148" s="237" t="s">
        <v>182</v>
      </c>
      <c r="H148" s="238">
        <v>70</v>
      </c>
      <c r="I148" s="239"/>
      <c r="J148" s="240">
        <f>ROUND(I148*H148,2)</f>
        <v>0</v>
      </c>
      <c r="K148" s="241"/>
      <c r="L148" s="41"/>
      <c r="M148" s="242" t="s">
        <v>1</v>
      </c>
      <c r="N148" s="243" t="s">
        <v>40</v>
      </c>
      <c r="O148" s="94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6" t="s">
        <v>183</v>
      </c>
      <c r="AT148" s="246" t="s">
        <v>179</v>
      </c>
      <c r="AU148" s="246" t="s">
        <v>81</v>
      </c>
      <c r="AY148" s="14" t="s">
        <v>177</v>
      </c>
      <c r="BE148" s="247">
        <f>IF(N148="základná",J148,0)</f>
        <v>0</v>
      </c>
      <c r="BF148" s="247">
        <f>IF(N148="znížená",J148,0)</f>
        <v>0</v>
      </c>
      <c r="BG148" s="247">
        <f>IF(N148="zákl. prenesená",J148,0)</f>
        <v>0</v>
      </c>
      <c r="BH148" s="247">
        <f>IF(N148="zníž. prenesená",J148,0)</f>
        <v>0</v>
      </c>
      <c r="BI148" s="247">
        <f>IF(N148="nulová",J148,0)</f>
        <v>0</v>
      </c>
      <c r="BJ148" s="14" t="s">
        <v>87</v>
      </c>
      <c r="BK148" s="247">
        <f>ROUND(I148*H148,2)</f>
        <v>0</v>
      </c>
      <c r="BL148" s="14" t="s">
        <v>183</v>
      </c>
      <c r="BM148" s="246" t="s">
        <v>3639</v>
      </c>
    </row>
    <row r="149" s="2" customFormat="1" ht="16.5" customHeight="1">
      <c r="A149" s="35"/>
      <c r="B149" s="36"/>
      <c r="C149" s="234" t="s">
        <v>265</v>
      </c>
      <c r="D149" s="234" t="s">
        <v>179</v>
      </c>
      <c r="E149" s="235" t="s">
        <v>3551</v>
      </c>
      <c r="F149" s="236" t="s">
        <v>3552</v>
      </c>
      <c r="G149" s="237" t="s">
        <v>1953</v>
      </c>
      <c r="H149" s="238">
        <v>1</v>
      </c>
      <c r="I149" s="239"/>
      <c r="J149" s="240">
        <f>ROUND(I149*H149,2)</f>
        <v>0</v>
      </c>
      <c r="K149" s="241"/>
      <c r="L149" s="41"/>
      <c r="M149" s="242" t="s">
        <v>1</v>
      </c>
      <c r="N149" s="243" t="s">
        <v>40</v>
      </c>
      <c r="O149" s="94"/>
      <c r="P149" s="244">
        <f>O149*H149</f>
        <v>0</v>
      </c>
      <c r="Q149" s="244">
        <v>0</v>
      </c>
      <c r="R149" s="244">
        <f>Q149*H149</f>
        <v>0</v>
      </c>
      <c r="S149" s="244">
        <v>0</v>
      </c>
      <c r="T149" s="24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6" t="s">
        <v>183</v>
      </c>
      <c r="AT149" s="246" t="s">
        <v>179</v>
      </c>
      <c r="AU149" s="246" t="s">
        <v>81</v>
      </c>
      <c r="AY149" s="14" t="s">
        <v>177</v>
      </c>
      <c r="BE149" s="247">
        <f>IF(N149="základná",J149,0)</f>
        <v>0</v>
      </c>
      <c r="BF149" s="247">
        <f>IF(N149="znížená",J149,0)</f>
        <v>0</v>
      </c>
      <c r="BG149" s="247">
        <f>IF(N149="zákl. prenesená",J149,0)</f>
        <v>0</v>
      </c>
      <c r="BH149" s="247">
        <f>IF(N149="zníž. prenesená",J149,0)</f>
        <v>0</v>
      </c>
      <c r="BI149" s="247">
        <f>IF(N149="nulová",J149,0)</f>
        <v>0</v>
      </c>
      <c r="BJ149" s="14" t="s">
        <v>87</v>
      </c>
      <c r="BK149" s="247">
        <f>ROUND(I149*H149,2)</f>
        <v>0</v>
      </c>
      <c r="BL149" s="14" t="s">
        <v>183</v>
      </c>
      <c r="BM149" s="246" t="s">
        <v>3640</v>
      </c>
    </row>
    <row r="150" s="2" customFormat="1" ht="24.15" customHeight="1">
      <c r="A150" s="35"/>
      <c r="B150" s="36"/>
      <c r="C150" s="234" t="s">
        <v>269</v>
      </c>
      <c r="D150" s="234" t="s">
        <v>179</v>
      </c>
      <c r="E150" s="235" t="s">
        <v>3641</v>
      </c>
      <c r="F150" s="236" t="s">
        <v>3642</v>
      </c>
      <c r="G150" s="237" t="s">
        <v>1953</v>
      </c>
      <c r="H150" s="238">
        <v>2</v>
      </c>
      <c r="I150" s="239"/>
      <c r="J150" s="240">
        <f>ROUND(I150*H150,2)</f>
        <v>0</v>
      </c>
      <c r="K150" s="241"/>
      <c r="L150" s="41"/>
      <c r="M150" s="242" t="s">
        <v>1</v>
      </c>
      <c r="N150" s="243" t="s">
        <v>40</v>
      </c>
      <c r="O150" s="94"/>
      <c r="P150" s="244">
        <f>O150*H150</f>
        <v>0</v>
      </c>
      <c r="Q150" s="244">
        <v>0</v>
      </c>
      <c r="R150" s="244">
        <f>Q150*H150</f>
        <v>0</v>
      </c>
      <c r="S150" s="244">
        <v>0</v>
      </c>
      <c r="T150" s="24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6" t="s">
        <v>183</v>
      </c>
      <c r="AT150" s="246" t="s">
        <v>179</v>
      </c>
      <c r="AU150" s="246" t="s">
        <v>81</v>
      </c>
      <c r="AY150" s="14" t="s">
        <v>177</v>
      </c>
      <c r="BE150" s="247">
        <f>IF(N150="základná",J150,0)</f>
        <v>0</v>
      </c>
      <c r="BF150" s="247">
        <f>IF(N150="znížená",J150,0)</f>
        <v>0</v>
      </c>
      <c r="BG150" s="247">
        <f>IF(N150="zákl. prenesená",J150,0)</f>
        <v>0</v>
      </c>
      <c r="BH150" s="247">
        <f>IF(N150="zníž. prenesená",J150,0)</f>
        <v>0</v>
      </c>
      <c r="BI150" s="247">
        <f>IF(N150="nulová",J150,0)</f>
        <v>0</v>
      </c>
      <c r="BJ150" s="14" t="s">
        <v>87</v>
      </c>
      <c r="BK150" s="247">
        <f>ROUND(I150*H150,2)</f>
        <v>0</v>
      </c>
      <c r="BL150" s="14" t="s">
        <v>183</v>
      </c>
      <c r="BM150" s="246" t="s">
        <v>3643</v>
      </c>
    </row>
    <row r="151" s="2" customFormat="1" ht="24.15" customHeight="1">
      <c r="A151" s="35"/>
      <c r="B151" s="36"/>
      <c r="C151" s="234" t="s">
        <v>274</v>
      </c>
      <c r="D151" s="234" t="s">
        <v>179</v>
      </c>
      <c r="E151" s="235" t="s">
        <v>3557</v>
      </c>
      <c r="F151" s="236" t="s">
        <v>3558</v>
      </c>
      <c r="G151" s="237" t="s">
        <v>1953</v>
      </c>
      <c r="H151" s="238">
        <v>4</v>
      </c>
      <c r="I151" s="239"/>
      <c r="J151" s="240">
        <f>ROUND(I151*H151,2)</f>
        <v>0</v>
      </c>
      <c r="K151" s="241"/>
      <c r="L151" s="41"/>
      <c r="M151" s="242" t="s">
        <v>1</v>
      </c>
      <c r="N151" s="243" t="s">
        <v>40</v>
      </c>
      <c r="O151" s="94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6" t="s">
        <v>183</v>
      </c>
      <c r="AT151" s="246" t="s">
        <v>179</v>
      </c>
      <c r="AU151" s="246" t="s">
        <v>81</v>
      </c>
      <c r="AY151" s="14" t="s">
        <v>177</v>
      </c>
      <c r="BE151" s="247">
        <f>IF(N151="základná",J151,0)</f>
        <v>0</v>
      </c>
      <c r="BF151" s="247">
        <f>IF(N151="znížená",J151,0)</f>
        <v>0</v>
      </c>
      <c r="BG151" s="247">
        <f>IF(N151="zákl. prenesená",J151,0)</f>
        <v>0</v>
      </c>
      <c r="BH151" s="247">
        <f>IF(N151="zníž. prenesená",J151,0)</f>
        <v>0</v>
      </c>
      <c r="BI151" s="247">
        <f>IF(N151="nulová",J151,0)</f>
        <v>0</v>
      </c>
      <c r="BJ151" s="14" t="s">
        <v>87</v>
      </c>
      <c r="BK151" s="247">
        <f>ROUND(I151*H151,2)</f>
        <v>0</v>
      </c>
      <c r="BL151" s="14" t="s">
        <v>183</v>
      </c>
      <c r="BM151" s="246" t="s">
        <v>3644</v>
      </c>
    </row>
    <row r="152" s="2" customFormat="1" ht="16.5" customHeight="1">
      <c r="A152" s="35"/>
      <c r="B152" s="36"/>
      <c r="C152" s="248" t="s">
        <v>278</v>
      </c>
      <c r="D152" s="248" t="s">
        <v>270</v>
      </c>
      <c r="E152" s="249" t="s">
        <v>3645</v>
      </c>
      <c r="F152" s="250" t="s">
        <v>3646</v>
      </c>
      <c r="G152" s="251" t="s">
        <v>1953</v>
      </c>
      <c r="H152" s="252">
        <v>1</v>
      </c>
      <c r="I152" s="253"/>
      <c r="J152" s="254">
        <f>ROUND(I152*H152,2)</f>
        <v>0</v>
      </c>
      <c r="K152" s="255"/>
      <c r="L152" s="256"/>
      <c r="M152" s="257" t="s">
        <v>1</v>
      </c>
      <c r="N152" s="258" t="s">
        <v>40</v>
      </c>
      <c r="O152" s="94"/>
      <c r="P152" s="244">
        <f>O152*H152</f>
        <v>0</v>
      </c>
      <c r="Q152" s="244">
        <v>0</v>
      </c>
      <c r="R152" s="244">
        <f>Q152*H152</f>
        <v>0</v>
      </c>
      <c r="S152" s="244">
        <v>0</v>
      </c>
      <c r="T152" s="24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6" t="s">
        <v>208</v>
      </c>
      <c r="AT152" s="246" t="s">
        <v>270</v>
      </c>
      <c r="AU152" s="246" t="s">
        <v>81</v>
      </c>
      <c r="AY152" s="14" t="s">
        <v>177</v>
      </c>
      <c r="BE152" s="247">
        <f>IF(N152="základná",J152,0)</f>
        <v>0</v>
      </c>
      <c r="BF152" s="247">
        <f>IF(N152="znížená",J152,0)</f>
        <v>0</v>
      </c>
      <c r="BG152" s="247">
        <f>IF(N152="zákl. prenesená",J152,0)</f>
        <v>0</v>
      </c>
      <c r="BH152" s="247">
        <f>IF(N152="zníž. prenesená",J152,0)</f>
        <v>0</v>
      </c>
      <c r="BI152" s="247">
        <f>IF(N152="nulová",J152,0)</f>
        <v>0</v>
      </c>
      <c r="BJ152" s="14" t="s">
        <v>87</v>
      </c>
      <c r="BK152" s="247">
        <f>ROUND(I152*H152,2)</f>
        <v>0</v>
      </c>
      <c r="BL152" s="14" t="s">
        <v>183</v>
      </c>
      <c r="BM152" s="246" t="s">
        <v>3647</v>
      </c>
    </row>
    <row r="153" s="2" customFormat="1" ht="16.5" customHeight="1">
      <c r="A153" s="35"/>
      <c r="B153" s="36"/>
      <c r="C153" s="248" t="s">
        <v>282</v>
      </c>
      <c r="D153" s="248" t="s">
        <v>270</v>
      </c>
      <c r="E153" s="249" t="s">
        <v>3563</v>
      </c>
      <c r="F153" s="250" t="s">
        <v>3564</v>
      </c>
      <c r="G153" s="251" t="s">
        <v>1953</v>
      </c>
      <c r="H153" s="252">
        <v>1</v>
      </c>
      <c r="I153" s="253"/>
      <c r="J153" s="254">
        <f>ROUND(I153*H153,2)</f>
        <v>0</v>
      </c>
      <c r="K153" s="255"/>
      <c r="L153" s="256"/>
      <c r="M153" s="257" t="s">
        <v>1</v>
      </c>
      <c r="N153" s="258" t="s">
        <v>40</v>
      </c>
      <c r="O153" s="94"/>
      <c r="P153" s="244">
        <f>O153*H153</f>
        <v>0</v>
      </c>
      <c r="Q153" s="244">
        <v>0</v>
      </c>
      <c r="R153" s="244">
        <f>Q153*H153</f>
        <v>0</v>
      </c>
      <c r="S153" s="244">
        <v>0</v>
      </c>
      <c r="T153" s="24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6" t="s">
        <v>208</v>
      </c>
      <c r="AT153" s="246" t="s">
        <v>270</v>
      </c>
      <c r="AU153" s="246" t="s">
        <v>81</v>
      </c>
      <c r="AY153" s="14" t="s">
        <v>177</v>
      </c>
      <c r="BE153" s="247">
        <f>IF(N153="základná",J153,0)</f>
        <v>0</v>
      </c>
      <c r="BF153" s="247">
        <f>IF(N153="znížená",J153,0)</f>
        <v>0</v>
      </c>
      <c r="BG153" s="247">
        <f>IF(N153="zákl. prenesená",J153,0)</f>
        <v>0</v>
      </c>
      <c r="BH153" s="247">
        <f>IF(N153="zníž. prenesená",J153,0)</f>
        <v>0</v>
      </c>
      <c r="BI153" s="247">
        <f>IF(N153="nulová",J153,0)</f>
        <v>0</v>
      </c>
      <c r="BJ153" s="14" t="s">
        <v>87</v>
      </c>
      <c r="BK153" s="247">
        <f>ROUND(I153*H153,2)</f>
        <v>0</v>
      </c>
      <c r="BL153" s="14" t="s">
        <v>183</v>
      </c>
      <c r="BM153" s="246" t="s">
        <v>3648</v>
      </c>
    </row>
    <row r="154" s="2" customFormat="1" ht="16.5" customHeight="1">
      <c r="A154" s="35"/>
      <c r="B154" s="36"/>
      <c r="C154" s="248" t="s">
        <v>287</v>
      </c>
      <c r="D154" s="248" t="s">
        <v>270</v>
      </c>
      <c r="E154" s="249" t="s">
        <v>3649</v>
      </c>
      <c r="F154" s="250" t="s">
        <v>3650</v>
      </c>
      <c r="G154" s="251" t="s">
        <v>1953</v>
      </c>
      <c r="H154" s="252">
        <v>2</v>
      </c>
      <c r="I154" s="253"/>
      <c r="J154" s="254">
        <f>ROUND(I154*H154,2)</f>
        <v>0</v>
      </c>
      <c r="K154" s="255"/>
      <c r="L154" s="256"/>
      <c r="M154" s="257" t="s">
        <v>1</v>
      </c>
      <c r="N154" s="258" t="s">
        <v>40</v>
      </c>
      <c r="O154" s="94"/>
      <c r="P154" s="244">
        <f>O154*H154</f>
        <v>0</v>
      </c>
      <c r="Q154" s="244">
        <v>0</v>
      </c>
      <c r="R154" s="244">
        <f>Q154*H154</f>
        <v>0</v>
      </c>
      <c r="S154" s="244">
        <v>0</v>
      </c>
      <c r="T154" s="24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6" t="s">
        <v>208</v>
      </c>
      <c r="AT154" s="246" t="s">
        <v>270</v>
      </c>
      <c r="AU154" s="246" t="s">
        <v>81</v>
      </c>
      <c r="AY154" s="14" t="s">
        <v>177</v>
      </c>
      <c r="BE154" s="247">
        <f>IF(N154="základná",J154,0)</f>
        <v>0</v>
      </c>
      <c r="BF154" s="247">
        <f>IF(N154="znížená",J154,0)</f>
        <v>0</v>
      </c>
      <c r="BG154" s="247">
        <f>IF(N154="zákl. prenesená",J154,0)</f>
        <v>0</v>
      </c>
      <c r="BH154" s="247">
        <f>IF(N154="zníž. prenesená",J154,0)</f>
        <v>0</v>
      </c>
      <c r="BI154" s="247">
        <f>IF(N154="nulová",J154,0)</f>
        <v>0</v>
      </c>
      <c r="BJ154" s="14" t="s">
        <v>87</v>
      </c>
      <c r="BK154" s="247">
        <f>ROUND(I154*H154,2)</f>
        <v>0</v>
      </c>
      <c r="BL154" s="14" t="s">
        <v>183</v>
      </c>
      <c r="BM154" s="246" t="s">
        <v>3651</v>
      </c>
    </row>
    <row r="155" s="2" customFormat="1" ht="16.5" customHeight="1">
      <c r="A155" s="35"/>
      <c r="B155" s="36"/>
      <c r="C155" s="248" t="s">
        <v>291</v>
      </c>
      <c r="D155" s="248" t="s">
        <v>270</v>
      </c>
      <c r="E155" s="249" t="s">
        <v>3652</v>
      </c>
      <c r="F155" s="250" t="s">
        <v>3653</v>
      </c>
      <c r="G155" s="251" t="s">
        <v>1953</v>
      </c>
      <c r="H155" s="252">
        <v>1</v>
      </c>
      <c r="I155" s="253"/>
      <c r="J155" s="254">
        <f>ROUND(I155*H155,2)</f>
        <v>0</v>
      </c>
      <c r="K155" s="255"/>
      <c r="L155" s="256"/>
      <c r="M155" s="257" t="s">
        <v>1</v>
      </c>
      <c r="N155" s="258" t="s">
        <v>40</v>
      </c>
      <c r="O155" s="94"/>
      <c r="P155" s="244">
        <f>O155*H155</f>
        <v>0</v>
      </c>
      <c r="Q155" s="244">
        <v>0</v>
      </c>
      <c r="R155" s="244">
        <f>Q155*H155</f>
        <v>0</v>
      </c>
      <c r="S155" s="244">
        <v>0</v>
      </c>
      <c r="T155" s="24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6" t="s">
        <v>208</v>
      </c>
      <c r="AT155" s="246" t="s">
        <v>270</v>
      </c>
      <c r="AU155" s="246" t="s">
        <v>81</v>
      </c>
      <c r="AY155" s="14" t="s">
        <v>177</v>
      </c>
      <c r="BE155" s="247">
        <f>IF(N155="základná",J155,0)</f>
        <v>0</v>
      </c>
      <c r="BF155" s="247">
        <f>IF(N155="znížená",J155,0)</f>
        <v>0</v>
      </c>
      <c r="BG155" s="247">
        <f>IF(N155="zákl. prenesená",J155,0)</f>
        <v>0</v>
      </c>
      <c r="BH155" s="247">
        <f>IF(N155="zníž. prenesená",J155,0)</f>
        <v>0</v>
      </c>
      <c r="BI155" s="247">
        <f>IF(N155="nulová",J155,0)</f>
        <v>0</v>
      </c>
      <c r="BJ155" s="14" t="s">
        <v>87</v>
      </c>
      <c r="BK155" s="247">
        <f>ROUND(I155*H155,2)</f>
        <v>0</v>
      </c>
      <c r="BL155" s="14" t="s">
        <v>183</v>
      </c>
      <c r="BM155" s="246" t="s">
        <v>3654</v>
      </c>
    </row>
    <row r="156" s="2" customFormat="1" ht="16.5" customHeight="1">
      <c r="A156" s="35"/>
      <c r="B156" s="36"/>
      <c r="C156" s="248" t="s">
        <v>295</v>
      </c>
      <c r="D156" s="248" t="s">
        <v>270</v>
      </c>
      <c r="E156" s="249" t="s">
        <v>3569</v>
      </c>
      <c r="F156" s="250" t="s">
        <v>3570</v>
      </c>
      <c r="G156" s="251" t="s">
        <v>1953</v>
      </c>
      <c r="H156" s="252">
        <v>1</v>
      </c>
      <c r="I156" s="253"/>
      <c r="J156" s="254">
        <f>ROUND(I156*H156,2)</f>
        <v>0</v>
      </c>
      <c r="K156" s="255"/>
      <c r="L156" s="256"/>
      <c r="M156" s="257" t="s">
        <v>1</v>
      </c>
      <c r="N156" s="258" t="s">
        <v>40</v>
      </c>
      <c r="O156" s="94"/>
      <c r="P156" s="244">
        <f>O156*H156</f>
        <v>0</v>
      </c>
      <c r="Q156" s="244">
        <v>0</v>
      </c>
      <c r="R156" s="244">
        <f>Q156*H156</f>
        <v>0</v>
      </c>
      <c r="S156" s="244">
        <v>0</v>
      </c>
      <c r="T156" s="24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6" t="s">
        <v>208</v>
      </c>
      <c r="AT156" s="246" t="s">
        <v>270</v>
      </c>
      <c r="AU156" s="246" t="s">
        <v>81</v>
      </c>
      <c r="AY156" s="14" t="s">
        <v>177</v>
      </c>
      <c r="BE156" s="247">
        <f>IF(N156="základná",J156,0)</f>
        <v>0</v>
      </c>
      <c r="BF156" s="247">
        <f>IF(N156="znížená",J156,0)</f>
        <v>0</v>
      </c>
      <c r="BG156" s="247">
        <f>IF(N156="zákl. prenesená",J156,0)</f>
        <v>0</v>
      </c>
      <c r="BH156" s="247">
        <f>IF(N156="zníž. prenesená",J156,0)</f>
        <v>0</v>
      </c>
      <c r="BI156" s="247">
        <f>IF(N156="nulová",J156,0)</f>
        <v>0</v>
      </c>
      <c r="BJ156" s="14" t="s">
        <v>87</v>
      </c>
      <c r="BK156" s="247">
        <f>ROUND(I156*H156,2)</f>
        <v>0</v>
      </c>
      <c r="BL156" s="14" t="s">
        <v>183</v>
      </c>
      <c r="BM156" s="246" t="s">
        <v>3655</v>
      </c>
    </row>
    <row r="157" s="2" customFormat="1" ht="24.15" customHeight="1">
      <c r="A157" s="35"/>
      <c r="B157" s="36"/>
      <c r="C157" s="248" t="s">
        <v>299</v>
      </c>
      <c r="D157" s="248" t="s">
        <v>270</v>
      </c>
      <c r="E157" s="249" t="s">
        <v>3575</v>
      </c>
      <c r="F157" s="250" t="s">
        <v>3656</v>
      </c>
      <c r="G157" s="251" t="s">
        <v>1953</v>
      </c>
      <c r="H157" s="252">
        <v>6</v>
      </c>
      <c r="I157" s="253"/>
      <c r="J157" s="254">
        <f>ROUND(I157*H157,2)</f>
        <v>0</v>
      </c>
      <c r="K157" s="255"/>
      <c r="L157" s="256"/>
      <c r="M157" s="257" t="s">
        <v>1</v>
      </c>
      <c r="N157" s="258" t="s">
        <v>40</v>
      </c>
      <c r="O157" s="94"/>
      <c r="P157" s="244">
        <f>O157*H157</f>
        <v>0</v>
      </c>
      <c r="Q157" s="244">
        <v>0</v>
      </c>
      <c r="R157" s="244">
        <f>Q157*H157</f>
        <v>0</v>
      </c>
      <c r="S157" s="244">
        <v>0</v>
      </c>
      <c r="T157" s="24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46" t="s">
        <v>208</v>
      </c>
      <c r="AT157" s="246" t="s">
        <v>270</v>
      </c>
      <c r="AU157" s="246" t="s">
        <v>81</v>
      </c>
      <c r="AY157" s="14" t="s">
        <v>177</v>
      </c>
      <c r="BE157" s="247">
        <f>IF(N157="základná",J157,0)</f>
        <v>0</v>
      </c>
      <c r="BF157" s="247">
        <f>IF(N157="znížená",J157,0)</f>
        <v>0</v>
      </c>
      <c r="BG157" s="247">
        <f>IF(N157="zákl. prenesená",J157,0)</f>
        <v>0</v>
      </c>
      <c r="BH157" s="247">
        <f>IF(N157="zníž. prenesená",J157,0)</f>
        <v>0</v>
      </c>
      <c r="BI157" s="247">
        <f>IF(N157="nulová",J157,0)</f>
        <v>0</v>
      </c>
      <c r="BJ157" s="14" t="s">
        <v>87</v>
      </c>
      <c r="BK157" s="247">
        <f>ROUND(I157*H157,2)</f>
        <v>0</v>
      </c>
      <c r="BL157" s="14" t="s">
        <v>183</v>
      </c>
      <c r="BM157" s="246" t="s">
        <v>3657</v>
      </c>
    </row>
    <row r="158" s="2" customFormat="1" ht="16.5" customHeight="1">
      <c r="A158" s="35"/>
      <c r="B158" s="36"/>
      <c r="C158" s="248" t="s">
        <v>303</v>
      </c>
      <c r="D158" s="248" t="s">
        <v>270</v>
      </c>
      <c r="E158" s="249" t="s">
        <v>3578</v>
      </c>
      <c r="F158" s="250" t="s">
        <v>3579</v>
      </c>
      <c r="G158" s="251" t="s">
        <v>1953</v>
      </c>
      <c r="H158" s="252">
        <v>6</v>
      </c>
      <c r="I158" s="253"/>
      <c r="J158" s="254">
        <f>ROUND(I158*H158,2)</f>
        <v>0</v>
      </c>
      <c r="K158" s="255"/>
      <c r="L158" s="256"/>
      <c r="M158" s="257" t="s">
        <v>1</v>
      </c>
      <c r="N158" s="258" t="s">
        <v>40</v>
      </c>
      <c r="O158" s="94"/>
      <c r="P158" s="244">
        <f>O158*H158</f>
        <v>0</v>
      </c>
      <c r="Q158" s="244">
        <v>0</v>
      </c>
      <c r="R158" s="244">
        <f>Q158*H158</f>
        <v>0</v>
      </c>
      <c r="S158" s="244">
        <v>0</v>
      </c>
      <c r="T158" s="24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46" t="s">
        <v>208</v>
      </c>
      <c r="AT158" s="246" t="s">
        <v>270</v>
      </c>
      <c r="AU158" s="246" t="s">
        <v>81</v>
      </c>
      <c r="AY158" s="14" t="s">
        <v>177</v>
      </c>
      <c r="BE158" s="247">
        <f>IF(N158="základná",J158,0)</f>
        <v>0</v>
      </c>
      <c r="BF158" s="247">
        <f>IF(N158="znížená",J158,0)</f>
        <v>0</v>
      </c>
      <c r="BG158" s="247">
        <f>IF(N158="zákl. prenesená",J158,0)</f>
        <v>0</v>
      </c>
      <c r="BH158" s="247">
        <f>IF(N158="zníž. prenesená",J158,0)</f>
        <v>0</v>
      </c>
      <c r="BI158" s="247">
        <f>IF(N158="nulová",J158,0)</f>
        <v>0</v>
      </c>
      <c r="BJ158" s="14" t="s">
        <v>87</v>
      </c>
      <c r="BK158" s="247">
        <f>ROUND(I158*H158,2)</f>
        <v>0</v>
      </c>
      <c r="BL158" s="14" t="s">
        <v>183</v>
      </c>
      <c r="BM158" s="246" t="s">
        <v>3658</v>
      </c>
    </row>
    <row r="159" s="2" customFormat="1" ht="24.15" customHeight="1">
      <c r="A159" s="35"/>
      <c r="B159" s="36"/>
      <c r="C159" s="248" t="s">
        <v>307</v>
      </c>
      <c r="D159" s="248" t="s">
        <v>270</v>
      </c>
      <c r="E159" s="249" t="s">
        <v>3581</v>
      </c>
      <c r="F159" s="250" t="s">
        <v>3582</v>
      </c>
      <c r="G159" s="251" t="s">
        <v>1953</v>
      </c>
      <c r="H159" s="252">
        <v>6</v>
      </c>
      <c r="I159" s="253"/>
      <c r="J159" s="254">
        <f>ROUND(I159*H159,2)</f>
        <v>0</v>
      </c>
      <c r="K159" s="255"/>
      <c r="L159" s="256"/>
      <c r="M159" s="257" t="s">
        <v>1</v>
      </c>
      <c r="N159" s="258" t="s">
        <v>40</v>
      </c>
      <c r="O159" s="94"/>
      <c r="P159" s="244">
        <f>O159*H159</f>
        <v>0</v>
      </c>
      <c r="Q159" s="244">
        <v>0</v>
      </c>
      <c r="R159" s="244">
        <f>Q159*H159</f>
        <v>0</v>
      </c>
      <c r="S159" s="244">
        <v>0</v>
      </c>
      <c r="T159" s="24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6" t="s">
        <v>208</v>
      </c>
      <c r="AT159" s="246" t="s">
        <v>270</v>
      </c>
      <c r="AU159" s="246" t="s">
        <v>81</v>
      </c>
      <c r="AY159" s="14" t="s">
        <v>177</v>
      </c>
      <c r="BE159" s="247">
        <f>IF(N159="základná",J159,0)</f>
        <v>0</v>
      </c>
      <c r="BF159" s="247">
        <f>IF(N159="znížená",J159,0)</f>
        <v>0</v>
      </c>
      <c r="BG159" s="247">
        <f>IF(N159="zákl. prenesená",J159,0)</f>
        <v>0</v>
      </c>
      <c r="BH159" s="247">
        <f>IF(N159="zníž. prenesená",J159,0)</f>
        <v>0</v>
      </c>
      <c r="BI159" s="247">
        <f>IF(N159="nulová",J159,0)</f>
        <v>0</v>
      </c>
      <c r="BJ159" s="14" t="s">
        <v>87</v>
      </c>
      <c r="BK159" s="247">
        <f>ROUND(I159*H159,2)</f>
        <v>0</v>
      </c>
      <c r="BL159" s="14" t="s">
        <v>183</v>
      </c>
      <c r="BM159" s="246" t="s">
        <v>3659</v>
      </c>
    </row>
    <row r="160" s="2" customFormat="1" ht="21.75" customHeight="1">
      <c r="A160" s="35"/>
      <c r="B160" s="36"/>
      <c r="C160" s="248" t="s">
        <v>311</v>
      </c>
      <c r="D160" s="248" t="s">
        <v>270</v>
      </c>
      <c r="E160" s="249" t="s">
        <v>3584</v>
      </c>
      <c r="F160" s="250" t="s">
        <v>3660</v>
      </c>
      <c r="G160" s="251" t="s">
        <v>1953</v>
      </c>
      <c r="H160" s="252">
        <v>6</v>
      </c>
      <c r="I160" s="253"/>
      <c r="J160" s="254">
        <f>ROUND(I160*H160,2)</f>
        <v>0</v>
      </c>
      <c r="K160" s="255"/>
      <c r="L160" s="256"/>
      <c r="M160" s="257" t="s">
        <v>1</v>
      </c>
      <c r="N160" s="258" t="s">
        <v>40</v>
      </c>
      <c r="O160" s="94"/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46" t="s">
        <v>208</v>
      </c>
      <c r="AT160" s="246" t="s">
        <v>270</v>
      </c>
      <c r="AU160" s="246" t="s">
        <v>81</v>
      </c>
      <c r="AY160" s="14" t="s">
        <v>177</v>
      </c>
      <c r="BE160" s="247">
        <f>IF(N160="základná",J160,0)</f>
        <v>0</v>
      </c>
      <c r="BF160" s="247">
        <f>IF(N160="znížená",J160,0)</f>
        <v>0</v>
      </c>
      <c r="BG160" s="247">
        <f>IF(N160="zákl. prenesená",J160,0)</f>
        <v>0</v>
      </c>
      <c r="BH160" s="247">
        <f>IF(N160="zníž. prenesená",J160,0)</f>
        <v>0</v>
      </c>
      <c r="BI160" s="247">
        <f>IF(N160="nulová",J160,0)</f>
        <v>0</v>
      </c>
      <c r="BJ160" s="14" t="s">
        <v>87</v>
      </c>
      <c r="BK160" s="247">
        <f>ROUND(I160*H160,2)</f>
        <v>0</v>
      </c>
      <c r="BL160" s="14" t="s">
        <v>183</v>
      </c>
      <c r="BM160" s="246" t="s">
        <v>3661</v>
      </c>
    </row>
    <row r="161" s="2" customFormat="1" ht="24.15" customHeight="1">
      <c r="A161" s="35"/>
      <c r="B161" s="36"/>
      <c r="C161" s="234" t="s">
        <v>315</v>
      </c>
      <c r="D161" s="234" t="s">
        <v>179</v>
      </c>
      <c r="E161" s="235" t="s">
        <v>3587</v>
      </c>
      <c r="F161" s="236" t="s">
        <v>3588</v>
      </c>
      <c r="G161" s="237" t="s">
        <v>1953</v>
      </c>
      <c r="H161" s="238">
        <v>7</v>
      </c>
      <c r="I161" s="239"/>
      <c r="J161" s="240">
        <f>ROUND(I161*H161,2)</f>
        <v>0</v>
      </c>
      <c r="K161" s="241"/>
      <c r="L161" s="41"/>
      <c r="M161" s="242" t="s">
        <v>1</v>
      </c>
      <c r="N161" s="243" t="s">
        <v>40</v>
      </c>
      <c r="O161" s="94"/>
      <c r="P161" s="244">
        <f>O161*H161</f>
        <v>0</v>
      </c>
      <c r="Q161" s="244">
        <v>0</v>
      </c>
      <c r="R161" s="244">
        <f>Q161*H161</f>
        <v>0</v>
      </c>
      <c r="S161" s="244">
        <v>0</v>
      </c>
      <c r="T161" s="24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6" t="s">
        <v>183</v>
      </c>
      <c r="AT161" s="246" t="s">
        <v>179</v>
      </c>
      <c r="AU161" s="246" t="s">
        <v>81</v>
      </c>
      <c r="AY161" s="14" t="s">
        <v>177</v>
      </c>
      <c r="BE161" s="247">
        <f>IF(N161="základná",J161,0)</f>
        <v>0</v>
      </c>
      <c r="BF161" s="247">
        <f>IF(N161="znížená",J161,0)</f>
        <v>0</v>
      </c>
      <c r="BG161" s="247">
        <f>IF(N161="zákl. prenesená",J161,0)</f>
        <v>0</v>
      </c>
      <c r="BH161" s="247">
        <f>IF(N161="zníž. prenesená",J161,0)</f>
        <v>0</v>
      </c>
      <c r="BI161" s="247">
        <f>IF(N161="nulová",J161,0)</f>
        <v>0</v>
      </c>
      <c r="BJ161" s="14" t="s">
        <v>87</v>
      </c>
      <c r="BK161" s="247">
        <f>ROUND(I161*H161,2)</f>
        <v>0</v>
      </c>
      <c r="BL161" s="14" t="s">
        <v>183</v>
      </c>
      <c r="BM161" s="246" t="s">
        <v>3662</v>
      </c>
    </row>
    <row r="162" s="2" customFormat="1" ht="16.5" customHeight="1">
      <c r="A162" s="35"/>
      <c r="B162" s="36"/>
      <c r="C162" s="248" t="s">
        <v>319</v>
      </c>
      <c r="D162" s="248" t="s">
        <v>270</v>
      </c>
      <c r="E162" s="249" t="s">
        <v>3663</v>
      </c>
      <c r="F162" s="250" t="s">
        <v>3664</v>
      </c>
      <c r="G162" s="251" t="s">
        <v>1953</v>
      </c>
      <c r="H162" s="252">
        <v>1</v>
      </c>
      <c r="I162" s="253"/>
      <c r="J162" s="254">
        <f>ROUND(I162*H162,2)</f>
        <v>0</v>
      </c>
      <c r="K162" s="255"/>
      <c r="L162" s="256"/>
      <c r="M162" s="257" t="s">
        <v>1</v>
      </c>
      <c r="N162" s="258" t="s">
        <v>40</v>
      </c>
      <c r="O162" s="94"/>
      <c r="P162" s="244">
        <f>O162*H162</f>
        <v>0</v>
      </c>
      <c r="Q162" s="244">
        <v>0</v>
      </c>
      <c r="R162" s="244">
        <f>Q162*H162</f>
        <v>0</v>
      </c>
      <c r="S162" s="244">
        <v>0</v>
      </c>
      <c r="T162" s="24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46" t="s">
        <v>208</v>
      </c>
      <c r="AT162" s="246" t="s">
        <v>270</v>
      </c>
      <c r="AU162" s="246" t="s">
        <v>81</v>
      </c>
      <c r="AY162" s="14" t="s">
        <v>177</v>
      </c>
      <c r="BE162" s="247">
        <f>IF(N162="základná",J162,0)</f>
        <v>0</v>
      </c>
      <c r="BF162" s="247">
        <f>IF(N162="znížená",J162,0)</f>
        <v>0</v>
      </c>
      <c r="BG162" s="247">
        <f>IF(N162="zákl. prenesená",J162,0)</f>
        <v>0</v>
      </c>
      <c r="BH162" s="247">
        <f>IF(N162="zníž. prenesená",J162,0)</f>
        <v>0</v>
      </c>
      <c r="BI162" s="247">
        <f>IF(N162="nulová",J162,0)</f>
        <v>0</v>
      </c>
      <c r="BJ162" s="14" t="s">
        <v>87</v>
      </c>
      <c r="BK162" s="247">
        <f>ROUND(I162*H162,2)</f>
        <v>0</v>
      </c>
      <c r="BL162" s="14" t="s">
        <v>183</v>
      </c>
      <c r="BM162" s="246" t="s">
        <v>3665</v>
      </c>
    </row>
    <row r="163" s="2" customFormat="1" ht="24.15" customHeight="1">
      <c r="A163" s="35"/>
      <c r="B163" s="36"/>
      <c r="C163" s="234" t="s">
        <v>323</v>
      </c>
      <c r="D163" s="234" t="s">
        <v>179</v>
      </c>
      <c r="E163" s="235" t="s">
        <v>3599</v>
      </c>
      <c r="F163" s="236" t="s">
        <v>3600</v>
      </c>
      <c r="G163" s="237" t="s">
        <v>182</v>
      </c>
      <c r="H163" s="238">
        <v>70</v>
      </c>
      <c r="I163" s="239"/>
      <c r="J163" s="240">
        <f>ROUND(I163*H163,2)</f>
        <v>0</v>
      </c>
      <c r="K163" s="241"/>
      <c r="L163" s="41"/>
      <c r="M163" s="242" t="s">
        <v>1</v>
      </c>
      <c r="N163" s="243" t="s">
        <v>40</v>
      </c>
      <c r="O163" s="94"/>
      <c r="P163" s="244">
        <f>O163*H163</f>
        <v>0</v>
      </c>
      <c r="Q163" s="244">
        <v>0</v>
      </c>
      <c r="R163" s="244">
        <f>Q163*H163</f>
        <v>0</v>
      </c>
      <c r="S163" s="244">
        <v>0</v>
      </c>
      <c r="T163" s="24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46" t="s">
        <v>183</v>
      </c>
      <c r="AT163" s="246" t="s">
        <v>179</v>
      </c>
      <c r="AU163" s="246" t="s">
        <v>81</v>
      </c>
      <c r="AY163" s="14" t="s">
        <v>177</v>
      </c>
      <c r="BE163" s="247">
        <f>IF(N163="základná",J163,0)</f>
        <v>0</v>
      </c>
      <c r="BF163" s="247">
        <f>IF(N163="znížená",J163,0)</f>
        <v>0</v>
      </c>
      <c r="BG163" s="247">
        <f>IF(N163="zákl. prenesená",J163,0)</f>
        <v>0</v>
      </c>
      <c r="BH163" s="247">
        <f>IF(N163="zníž. prenesená",J163,0)</f>
        <v>0</v>
      </c>
      <c r="BI163" s="247">
        <f>IF(N163="nulová",J163,0)</f>
        <v>0</v>
      </c>
      <c r="BJ163" s="14" t="s">
        <v>87</v>
      </c>
      <c r="BK163" s="247">
        <f>ROUND(I163*H163,2)</f>
        <v>0</v>
      </c>
      <c r="BL163" s="14" t="s">
        <v>183</v>
      </c>
      <c r="BM163" s="246" t="s">
        <v>3666</v>
      </c>
    </row>
    <row r="164" s="2" customFormat="1" ht="24.15" customHeight="1">
      <c r="A164" s="35"/>
      <c r="B164" s="36"/>
      <c r="C164" s="234" t="s">
        <v>327</v>
      </c>
      <c r="D164" s="234" t="s">
        <v>179</v>
      </c>
      <c r="E164" s="235" t="s">
        <v>3602</v>
      </c>
      <c r="F164" s="236" t="s">
        <v>3603</v>
      </c>
      <c r="G164" s="237" t="s">
        <v>182</v>
      </c>
      <c r="H164" s="238">
        <v>70</v>
      </c>
      <c r="I164" s="239"/>
      <c r="J164" s="240">
        <f>ROUND(I164*H164,2)</f>
        <v>0</v>
      </c>
      <c r="K164" s="241"/>
      <c r="L164" s="41"/>
      <c r="M164" s="242" t="s">
        <v>1</v>
      </c>
      <c r="N164" s="243" t="s">
        <v>40</v>
      </c>
      <c r="O164" s="94"/>
      <c r="P164" s="244">
        <f>O164*H164</f>
        <v>0</v>
      </c>
      <c r="Q164" s="244">
        <v>0</v>
      </c>
      <c r="R164" s="244">
        <f>Q164*H164</f>
        <v>0</v>
      </c>
      <c r="S164" s="244">
        <v>0</v>
      </c>
      <c r="T164" s="24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46" t="s">
        <v>183</v>
      </c>
      <c r="AT164" s="246" t="s">
        <v>179</v>
      </c>
      <c r="AU164" s="246" t="s">
        <v>81</v>
      </c>
      <c r="AY164" s="14" t="s">
        <v>177</v>
      </c>
      <c r="BE164" s="247">
        <f>IF(N164="základná",J164,0)</f>
        <v>0</v>
      </c>
      <c r="BF164" s="247">
        <f>IF(N164="znížená",J164,0)</f>
        <v>0</v>
      </c>
      <c r="BG164" s="247">
        <f>IF(N164="zákl. prenesená",J164,0)</f>
        <v>0</v>
      </c>
      <c r="BH164" s="247">
        <f>IF(N164="zníž. prenesená",J164,0)</f>
        <v>0</v>
      </c>
      <c r="BI164" s="247">
        <f>IF(N164="nulová",J164,0)</f>
        <v>0</v>
      </c>
      <c r="BJ164" s="14" t="s">
        <v>87</v>
      </c>
      <c r="BK164" s="247">
        <f>ROUND(I164*H164,2)</f>
        <v>0</v>
      </c>
      <c r="BL164" s="14" t="s">
        <v>183</v>
      </c>
      <c r="BM164" s="246" t="s">
        <v>3667</v>
      </c>
    </row>
    <row r="165" s="2" customFormat="1" ht="24.15" customHeight="1">
      <c r="A165" s="35"/>
      <c r="B165" s="36"/>
      <c r="C165" s="248" t="s">
        <v>331</v>
      </c>
      <c r="D165" s="248" t="s">
        <v>270</v>
      </c>
      <c r="E165" s="249" t="s">
        <v>3605</v>
      </c>
      <c r="F165" s="250" t="s">
        <v>3606</v>
      </c>
      <c r="G165" s="251" t="s">
        <v>1953</v>
      </c>
      <c r="H165" s="252">
        <v>1</v>
      </c>
      <c r="I165" s="253"/>
      <c r="J165" s="254">
        <f>ROUND(I165*H165,2)</f>
        <v>0</v>
      </c>
      <c r="K165" s="255"/>
      <c r="L165" s="256"/>
      <c r="M165" s="257" t="s">
        <v>1</v>
      </c>
      <c r="N165" s="258" t="s">
        <v>40</v>
      </c>
      <c r="O165" s="94"/>
      <c r="P165" s="244">
        <f>O165*H165</f>
        <v>0</v>
      </c>
      <c r="Q165" s="244">
        <v>0</v>
      </c>
      <c r="R165" s="244">
        <f>Q165*H165</f>
        <v>0</v>
      </c>
      <c r="S165" s="244">
        <v>0</v>
      </c>
      <c r="T165" s="24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46" t="s">
        <v>208</v>
      </c>
      <c r="AT165" s="246" t="s">
        <v>270</v>
      </c>
      <c r="AU165" s="246" t="s">
        <v>81</v>
      </c>
      <c r="AY165" s="14" t="s">
        <v>177</v>
      </c>
      <c r="BE165" s="247">
        <f>IF(N165="základná",J165,0)</f>
        <v>0</v>
      </c>
      <c r="BF165" s="247">
        <f>IF(N165="znížená",J165,0)</f>
        <v>0</v>
      </c>
      <c r="BG165" s="247">
        <f>IF(N165="zákl. prenesená",J165,0)</f>
        <v>0</v>
      </c>
      <c r="BH165" s="247">
        <f>IF(N165="zníž. prenesená",J165,0)</f>
        <v>0</v>
      </c>
      <c r="BI165" s="247">
        <f>IF(N165="nulová",J165,0)</f>
        <v>0</v>
      </c>
      <c r="BJ165" s="14" t="s">
        <v>87</v>
      </c>
      <c r="BK165" s="247">
        <f>ROUND(I165*H165,2)</f>
        <v>0</v>
      </c>
      <c r="BL165" s="14" t="s">
        <v>183</v>
      </c>
      <c r="BM165" s="246" t="s">
        <v>3668</v>
      </c>
    </row>
    <row r="166" s="12" customFormat="1" ht="25.92" customHeight="1">
      <c r="A166" s="12"/>
      <c r="B166" s="218"/>
      <c r="C166" s="219"/>
      <c r="D166" s="220" t="s">
        <v>73</v>
      </c>
      <c r="E166" s="221" t="s">
        <v>212</v>
      </c>
      <c r="F166" s="221" t="s">
        <v>1976</v>
      </c>
      <c r="G166" s="219"/>
      <c r="H166" s="219"/>
      <c r="I166" s="222"/>
      <c r="J166" s="223">
        <f>BK166</f>
        <v>0</v>
      </c>
      <c r="K166" s="219"/>
      <c r="L166" s="224"/>
      <c r="M166" s="225"/>
      <c r="N166" s="226"/>
      <c r="O166" s="226"/>
      <c r="P166" s="227">
        <f>SUM(P167:P175)</f>
        <v>0</v>
      </c>
      <c r="Q166" s="226"/>
      <c r="R166" s="227">
        <f>SUM(R167:R175)</f>
        <v>0</v>
      </c>
      <c r="S166" s="226"/>
      <c r="T166" s="228">
        <f>SUM(T167:T175)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9" t="s">
        <v>81</v>
      </c>
      <c r="AT166" s="230" t="s">
        <v>73</v>
      </c>
      <c r="AU166" s="230" t="s">
        <v>74</v>
      </c>
      <c r="AY166" s="229" t="s">
        <v>177</v>
      </c>
      <c r="BK166" s="231">
        <f>SUM(BK167:BK175)</f>
        <v>0</v>
      </c>
    </row>
    <row r="167" s="2" customFormat="1" ht="24.15" customHeight="1">
      <c r="A167" s="35"/>
      <c r="B167" s="36"/>
      <c r="C167" s="234" t="s">
        <v>335</v>
      </c>
      <c r="D167" s="234" t="s">
        <v>179</v>
      </c>
      <c r="E167" s="235" t="s">
        <v>3669</v>
      </c>
      <c r="F167" s="236" t="s">
        <v>3670</v>
      </c>
      <c r="G167" s="237" t="s">
        <v>3671</v>
      </c>
      <c r="H167" s="238">
        <v>6</v>
      </c>
      <c r="I167" s="239"/>
      <c r="J167" s="240">
        <f>ROUND(I167*H167,2)</f>
        <v>0</v>
      </c>
      <c r="K167" s="241"/>
      <c r="L167" s="41"/>
      <c r="M167" s="242" t="s">
        <v>1</v>
      </c>
      <c r="N167" s="243" t="s">
        <v>40</v>
      </c>
      <c r="O167" s="94"/>
      <c r="P167" s="244">
        <f>O167*H167</f>
        <v>0</v>
      </c>
      <c r="Q167" s="244">
        <v>0</v>
      </c>
      <c r="R167" s="244">
        <f>Q167*H167</f>
        <v>0</v>
      </c>
      <c r="S167" s="244">
        <v>0</v>
      </c>
      <c r="T167" s="24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46" t="s">
        <v>183</v>
      </c>
      <c r="AT167" s="246" t="s">
        <v>179</v>
      </c>
      <c r="AU167" s="246" t="s">
        <v>81</v>
      </c>
      <c r="AY167" s="14" t="s">
        <v>177</v>
      </c>
      <c r="BE167" s="247">
        <f>IF(N167="základná",J167,0)</f>
        <v>0</v>
      </c>
      <c r="BF167" s="247">
        <f>IF(N167="znížená",J167,0)</f>
        <v>0</v>
      </c>
      <c r="BG167" s="247">
        <f>IF(N167="zákl. prenesená",J167,0)</f>
        <v>0</v>
      </c>
      <c r="BH167" s="247">
        <f>IF(N167="zníž. prenesená",J167,0)</f>
        <v>0</v>
      </c>
      <c r="BI167" s="247">
        <f>IF(N167="nulová",J167,0)</f>
        <v>0</v>
      </c>
      <c r="BJ167" s="14" t="s">
        <v>87</v>
      </c>
      <c r="BK167" s="247">
        <f>ROUND(I167*H167,2)</f>
        <v>0</v>
      </c>
      <c r="BL167" s="14" t="s">
        <v>183</v>
      </c>
      <c r="BM167" s="246" t="s">
        <v>3672</v>
      </c>
    </row>
    <row r="168" s="2" customFormat="1" ht="21.75" customHeight="1">
      <c r="A168" s="35"/>
      <c r="B168" s="36"/>
      <c r="C168" s="234" t="s">
        <v>339</v>
      </c>
      <c r="D168" s="234" t="s">
        <v>179</v>
      </c>
      <c r="E168" s="235" t="s">
        <v>3673</v>
      </c>
      <c r="F168" s="236" t="s">
        <v>3674</v>
      </c>
      <c r="G168" s="237" t="s">
        <v>182</v>
      </c>
      <c r="H168" s="238">
        <v>15</v>
      </c>
      <c r="I168" s="239"/>
      <c r="J168" s="240">
        <f>ROUND(I168*H168,2)</f>
        <v>0</v>
      </c>
      <c r="K168" s="241"/>
      <c r="L168" s="41"/>
      <c r="M168" s="242" t="s">
        <v>1</v>
      </c>
      <c r="N168" s="243" t="s">
        <v>40</v>
      </c>
      <c r="O168" s="94"/>
      <c r="P168" s="244">
        <f>O168*H168</f>
        <v>0</v>
      </c>
      <c r="Q168" s="244">
        <v>0</v>
      </c>
      <c r="R168" s="244">
        <f>Q168*H168</f>
        <v>0</v>
      </c>
      <c r="S168" s="244">
        <v>0</v>
      </c>
      <c r="T168" s="24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46" t="s">
        <v>183</v>
      </c>
      <c r="AT168" s="246" t="s">
        <v>179</v>
      </c>
      <c r="AU168" s="246" t="s">
        <v>81</v>
      </c>
      <c r="AY168" s="14" t="s">
        <v>177</v>
      </c>
      <c r="BE168" s="247">
        <f>IF(N168="základná",J168,0)</f>
        <v>0</v>
      </c>
      <c r="BF168" s="247">
        <f>IF(N168="znížená",J168,0)</f>
        <v>0</v>
      </c>
      <c r="BG168" s="247">
        <f>IF(N168="zákl. prenesená",J168,0)</f>
        <v>0</v>
      </c>
      <c r="BH168" s="247">
        <f>IF(N168="zníž. prenesená",J168,0)</f>
        <v>0</v>
      </c>
      <c r="BI168" s="247">
        <f>IF(N168="nulová",J168,0)</f>
        <v>0</v>
      </c>
      <c r="BJ168" s="14" t="s">
        <v>87</v>
      </c>
      <c r="BK168" s="247">
        <f>ROUND(I168*H168,2)</f>
        <v>0</v>
      </c>
      <c r="BL168" s="14" t="s">
        <v>183</v>
      </c>
      <c r="BM168" s="246" t="s">
        <v>3675</v>
      </c>
    </row>
    <row r="169" s="2" customFormat="1" ht="21.75" customHeight="1">
      <c r="A169" s="35"/>
      <c r="B169" s="36"/>
      <c r="C169" s="234" t="s">
        <v>343</v>
      </c>
      <c r="D169" s="234" t="s">
        <v>179</v>
      </c>
      <c r="E169" s="235" t="s">
        <v>951</v>
      </c>
      <c r="F169" s="236" t="s">
        <v>3676</v>
      </c>
      <c r="G169" s="237" t="s">
        <v>263</v>
      </c>
      <c r="H169" s="238">
        <v>2.625</v>
      </c>
      <c r="I169" s="239"/>
      <c r="J169" s="240">
        <f>ROUND(I169*H169,2)</f>
        <v>0</v>
      </c>
      <c r="K169" s="241"/>
      <c r="L169" s="41"/>
      <c r="M169" s="242" t="s">
        <v>1</v>
      </c>
      <c r="N169" s="243" t="s">
        <v>40</v>
      </c>
      <c r="O169" s="94"/>
      <c r="P169" s="244">
        <f>O169*H169</f>
        <v>0</v>
      </c>
      <c r="Q169" s="244">
        <v>0</v>
      </c>
      <c r="R169" s="244">
        <f>Q169*H169</f>
        <v>0</v>
      </c>
      <c r="S169" s="244">
        <v>0</v>
      </c>
      <c r="T169" s="24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46" t="s">
        <v>183</v>
      </c>
      <c r="AT169" s="246" t="s">
        <v>179</v>
      </c>
      <c r="AU169" s="246" t="s">
        <v>81</v>
      </c>
      <c r="AY169" s="14" t="s">
        <v>177</v>
      </c>
      <c r="BE169" s="247">
        <f>IF(N169="základná",J169,0)</f>
        <v>0</v>
      </c>
      <c r="BF169" s="247">
        <f>IF(N169="znížená",J169,0)</f>
        <v>0</v>
      </c>
      <c r="BG169" s="247">
        <f>IF(N169="zákl. prenesená",J169,0)</f>
        <v>0</v>
      </c>
      <c r="BH169" s="247">
        <f>IF(N169="zníž. prenesená",J169,0)</f>
        <v>0</v>
      </c>
      <c r="BI169" s="247">
        <f>IF(N169="nulová",J169,0)</f>
        <v>0</v>
      </c>
      <c r="BJ169" s="14" t="s">
        <v>87</v>
      </c>
      <c r="BK169" s="247">
        <f>ROUND(I169*H169,2)</f>
        <v>0</v>
      </c>
      <c r="BL169" s="14" t="s">
        <v>183</v>
      </c>
      <c r="BM169" s="246" t="s">
        <v>3677</v>
      </c>
    </row>
    <row r="170" s="2" customFormat="1" ht="24.15" customHeight="1">
      <c r="A170" s="35"/>
      <c r="B170" s="36"/>
      <c r="C170" s="234" t="s">
        <v>347</v>
      </c>
      <c r="D170" s="234" t="s">
        <v>179</v>
      </c>
      <c r="E170" s="235" t="s">
        <v>955</v>
      </c>
      <c r="F170" s="236" t="s">
        <v>3678</v>
      </c>
      <c r="G170" s="237" t="s">
        <v>263</v>
      </c>
      <c r="H170" s="238">
        <v>13.125</v>
      </c>
      <c r="I170" s="239"/>
      <c r="J170" s="240">
        <f>ROUND(I170*H170,2)</f>
        <v>0</v>
      </c>
      <c r="K170" s="241"/>
      <c r="L170" s="41"/>
      <c r="M170" s="242" t="s">
        <v>1</v>
      </c>
      <c r="N170" s="243" t="s">
        <v>40</v>
      </c>
      <c r="O170" s="94"/>
      <c r="P170" s="244">
        <f>O170*H170</f>
        <v>0</v>
      </c>
      <c r="Q170" s="244">
        <v>0</v>
      </c>
      <c r="R170" s="244">
        <f>Q170*H170</f>
        <v>0</v>
      </c>
      <c r="S170" s="244">
        <v>0</v>
      </c>
      <c r="T170" s="24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46" t="s">
        <v>183</v>
      </c>
      <c r="AT170" s="246" t="s">
        <v>179</v>
      </c>
      <c r="AU170" s="246" t="s">
        <v>81</v>
      </c>
      <c r="AY170" s="14" t="s">
        <v>177</v>
      </c>
      <c r="BE170" s="247">
        <f>IF(N170="základná",J170,0)</f>
        <v>0</v>
      </c>
      <c r="BF170" s="247">
        <f>IF(N170="znížená",J170,0)</f>
        <v>0</v>
      </c>
      <c r="BG170" s="247">
        <f>IF(N170="zákl. prenesená",J170,0)</f>
        <v>0</v>
      </c>
      <c r="BH170" s="247">
        <f>IF(N170="zníž. prenesená",J170,0)</f>
        <v>0</v>
      </c>
      <c r="BI170" s="247">
        <f>IF(N170="nulová",J170,0)</f>
        <v>0</v>
      </c>
      <c r="BJ170" s="14" t="s">
        <v>87</v>
      </c>
      <c r="BK170" s="247">
        <f>ROUND(I170*H170,2)</f>
        <v>0</v>
      </c>
      <c r="BL170" s="14" t="s">
        <v>183</v>
      </c>
      <c r="BM170" s="246" t="s">
        <v>3679</v>
      </c>
    </row>
    <row r="171" s="2" customFormat="1" ht="16.5" customHeight="1">
      <c r="A171" s="35"/>
      <c r="B171" s="36"/>
      <c r="C171" s="234" t="s">
        <v>352</v>
      </c>
      <c r="D171" s="234" t="s">
        <v>179</v>
      </c>
      <c r="E171" s="235" t="s">
        <v>3680</v>
      </c>
      <c r="F171" s="236" t="s">
        <v>3681</v>
      </c>
      <c r="G171" s="237" t="s">
        <v>263</v>
      </c>
      <c r="H171" s="238">
        <v>2.625</v>
      </c>
      <c r="I171" s="239"/>
      <c r="J171" s="240">
        <f>ROUND(I171*H171,2)</f>
        <v>0</v>
      </c>
      <c r="K171" s="241"/>
      <c r="L171" s="41"/>
      <c r="M171" s="242" t="s">
        <v>1</v>
      </c>
      <c r="N171" s="243" t="s">
        <v>40</v>
      </c>
      <c r="O171" s="94"/>
      <c r="P171" s="244">
        <f>O171*H171</f>
        <v>0</v>
      </c>
      <c r="Q171" s="244">
        <v>0</v>
      </c>
      <c r="R171" s="244">
        <f>Q171*H171</f>
        <v>0</v>
      </c>
      <c r="S171" s="244">
        <v>0</v>
      </c>
      <c r="T171" s="24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46" t="s">
        <v>183</v>
      </c>
      <c r="AT171" s="246" t="s">
        <v>179</v>
      </c>
      <c r="AU171" s="246" t="s">
        <v>81</v>
      </c>
      <c r="AY171" s="14" t="s">
        <v>177</v>
      </c>
      <c r="BE171" s="247">
        <f>IF(N171="základná",J171,0)</f>
        <v>0</v>
      </c>
      <c r="BF171" s="247">
        <f>IF(N171="znížená",J171,0)</f>
        <v>0</v>
      </c>
      <c r="BG171" s="247">
        <f>IF(N171="zákl. prenesená",J171,0)</f>
        <v>0</v>
      </c>
      <c r="BH171" s="247">
        <f>IF(N171="zníž. prenesená",J171,0)</f>
        <v>0</v>
      </c>
      <c r="BI171" s="247">
        <f>IF(N171="nulová",J171,0)</f>
        <v>0</v>
      </c>
      <c r="BJ171" s="14" t="s">
        <v>87</v>
      </c>
      <c r="BK171" s="247">
        <f>ROUND(I171*H171,2)</f>
        <v>0</v>
      </c>
      <c r="BL171" s="14" t="s">
        <v>183</v>
      </c>
      <c r="BM171" s="246" t="s">
        <v>3682</v>
      </c>
    </row>
    <row r="172" s="2" customFormat="1" ht="24.15" customHeight="1">
      <c r="A172" s="35"/>
      <c r="B172" s="36"/>
      <c r="C172" s="234" t="s">
        <v>356</v>
      </c>
      <c r="D172" s="234" t="s">
        <v>179</v>
      </c>
      <c r="E172" s="235" t="s">
        <v>3683</v>
      </c>
      <c r="F172" s="236" t="s">
        <v>3684</v>
      </c>
      <c r="G172" s="237" t="s">
        <v>263</v>
      </c>
      <c r="H172" s="238">
        <v>2.625</v>
      </c>
      <c r="I172" s="239"/>
      <c r="J172" s="240">
        <f>ROUND(I172*H172,2)</f>
        <v>0</v>
      </c>
      <c r="K172" s="241"/>
      <c r="L172" s="41"/>
      <c r="M172" s="242" t="s">
        <v>1</v>
      </c>
      <c r="N172" s="243" t="s">
        <v>40</v>
      </c>
      <c r="O172" s="94"/>
      <c r="P172" s="244">
        <f>O172*H172</f>
        <v>0</v>
      </c>
      <c r="Q172" s="244">
        <v>0</v>
      </c>
      <c r="R172" s="244">
        <f>Q172*H172</f>
        <v>0</v>
      </c>
      <c r="S172" s="244">
        <v>0</v>
      </c>
      <c r="T172" s="24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46" t="s">
        <v>183</v>
      </c>
      <c r="AT172" s="246" t="s">
        <v>179</v>
      </c>
      <c r="AU172" s="246" t="s">
        <v>81</v>
      </c>
      <c r="AY172" s="14" t="s">
        <v>177</v>
      </c>
      <c r="BE172" s="247">
        <f>IF(N172="základná",J172,0)</f>
        <v>0</v>
      </c>
      <c r="BF172" s="247">
        <f>IF(N172="znížená",J172,0)</f>
        <v>0</v>
      </c>
      <c r="BG172" s="247">
        <f>IF(N172="zákl. prenesená",J172,0)</f>
        <v>0</v>
      </c>
      <c r="BH172" s="247">
        <f>IF(N172="zníž. prenesená",J172,0)</f>
        <v>0</v>
      </c>
      <c r="BI172" s="247">
        <f>IF(N172="nulová",J172,0)</f>
        <v>0</v>
      </c>
      <c r="BJ172" s="14" t="s">
        <v>87</v>
      </c>
      <c r="BK172" s="247">
        <f>ROUND(I172*H172,2)</f>
        <v>0</v>
      </c>
      <c r="BL172" s="14" t="s">
        <v>183</v>
      </c>
      <c r="BM172" s="246" t="s">
        <v>3685</v>
      </c>
    </row>
    <row r="173" s="2" customFormat="1" ht="24.15" customHeight="1">
      <c r="A173" s="35"/>
      <c r="B173" s="36"/>
      <c r="C173" s="234" t="s">
        <v>360</v>
      </c>
      <c r="D173" s="234" t="s">
        <v>179</v>
      </c>
      <c r="E173" s="235" t="s">
        <v>3439</v>
      </c>
      <c r="F173" s="236" t="s">
        <v>3440</v>
      </c>
      <c r="G173" s="237" t="s">
        <v>263</v>
      </c>
      <c r="H173" s="238">
        <v>58.799999999999997</v>
      </c>
      <c r="I173" s="239"/>
      <c r="J173" s="240">
        <f>ROUND(I173*H173,2)</f>
        <v>0</v>
      </c>
      <c r="K173" s="241"/>
      <c r="L173" s="41"/>
      <c r="M173" s="242" t="s">
        <v>1</v>
      </c>
      <c r="N173" s="243" t="s">
        <v>40</v>
      </c>
      <c r="O173" s="94"/>
      <c r="P173" s="244">
        <f>O173*H173</f>
        <v>0</v>
      </c>
      <c r="Q173" s="244">
        <v>0</v>
      </c>
      <c r="R173" s="244">
        <f>Q173*H173</f>
        <v>0</v>
      </c>
      <c r="S173" s="244">
        <v>0</v>
      </c>
      <c r="T173" s="24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46" t="s">
        <v>183</v>
      </c>
      <c r="AT173" s="246" t="s">
        <v>179</v>
      </c>
      <c r="AU173" s="246" t="s">
        <v>81</v>
      </c>
      <c r="AY173" s="14" t="s">
        <v>177</v>
      </c>
      <c r="BE173" s="247">
        <f>IF(N173="základná",J173,0)</f>
        <v>0</v>
      </c>
      <c r="BF173" s="247">
        <f>IF(N173="znížená",J173,0)</f>
        <v>0</v>
      </c>
      <c r="BG173" s="247">
        <f>IF(N173="zákl. prenesená",J173,0)</f>
        <v>0</v>
      </c>
      <c r="BH173" s="247">
        <f>IF(N173="zníž. prenesená",J173,0)</f>
        <v>0</v>
      </c>
      <c r="BI173" s="247">
        <f>IF(N173="nulová",J173,0)</f>
        <v>0</v>
      </c>
      <c r="BJ173" s="14" t="s">
        <v>87</v>
      </c>
      <c r="BK173" s="247">
        <f>ROUND(I173*H173,2)</f>
        <v>0</v>
      </c>
      <c r="BL173" s="14" t="s">
        <v>183</v>
      </c>
      <c r="BM173" s="246" t="s">
        <v>3686</v>
      </c>
    </row>
    <row r="174" s="2" customFormat="1" ht="24.15" customHeight="1">
      <c r="A174" s="35"/>
      <c r="B174" s="36"/>
      <c r="C174" s="234" t="s">
        <v>364</v>
      </c>
      <c r="D174" s="234" t="s">
        <v>179</v>
      </c>
      <c r="E174" s="235" t="s">
        <v>3687</v>
      </c>
      <c r="F174" s="236" t="s">
        <v>3688</v>
      </c>
      <c r="G174" s="237" t="s">
        <v>263</v>
      </c>
      <c r="H174" s="238">
        <v>85.968000000000004</v>
      </c>
      <c r="I174" s="239"/>
      <c r="J174" s="240">
        <f>ROUND(I174*H174,2)</f>
        <v>0</v>
      </c>
      <c r="K174" s="241"/>
      <c r="L174" s="41"/>
      <c r="M174" s="242" t="s">
        <v>1</v>
      </c>
      <c r="N174" s="243" t="s">
        <v>40</v>
      </c>
      <c r="O174" s="94"/>
      <c r="P174" s="244">
        <f>O174*H174</f>
        <v>0</v>
      </c>
      <c r="Q174" s="244">
        <v>0</v>
      </c>
      <c r="R174" s="244">
        <f>Q174*H174</f>
        <v>0</v>
      </c>
      <c r="S174" s="244">
        <v>0</v>
      </c>
      <c r="T174" s="24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46" t="s">
        <v>183</v>
      </c>
      <c r="AT174" s="246" t="s">
        <v>179</v>
      </c>
      <c r="AU174" s="246" t="s">
        <v>81</v>
      </c>
      <c r="AY174" s="14" t="s">
        <v>177</v>
      </c>
      <c r="BE174" s="247">
        <f>IF(N174="základná",J174,0)</f>
        <v>0</v>
      </c>
      <c r="BF174" s="247">
        <f>IF(N174="znížená",J174,0)</f>
        <v>0</v>
      </c>
      <c r="BG174" s="247">
        <f>IF(N174="zákl. prenesená",J174,0)</f>
        <v>0</v>
      </c>
      <c r="BH174" s="247">
        <f>IF(N174="zníž. prenesená",J174,0)</f>
        <v>0</v>
      </c>
      <c r="BI174" s="247">
        <f>IF(N174="nulová",J174,0)</f>
        <v>0</v>
      </c>
      <c r="BJ174" s="14" t="s">
        <v>87</v>
      </c>
      <c r="BK174" s="247">
        <f>ROUND(I174*H174,2)</f>
        <v>0</v>
      </c>
      <c r="BL174" s="14" t="s">
        <v>183</v>
      </c>
      <c r="BM174" s="246" t="s">
        <v>3689</v>
      </c>
    </row>
    <row r="175" s="2" customFormat="1" ht="24.15" customHeight="1">
      <c r="A175" s="35"/>
      <c r="B175" s="36"/>
      <c r="C175" s="234" t="s">
        <v>368</v>
      </c>
      <c r="D175" s="234" t="s">
        <v>179</v>
      </c>
      <c r="E175" s="235" t="s">
        <v>1977</v>
      </c>
      <c r="F175" s="236" t="s">
        <v>1978</v>
      </c>
      <c r="G175" s="237" t="s">
        <v>263</v>
      </c>
      <c r="H175" s="238">
        <v>85.968000000000004</v>
      </c>
      <c r="I175" s="239"/>
      <c r="J175" s="240">
        <f>ROUND(I175*H175,2)</f>
        <v>0</v>
      </c>
      <c r="K175" s="241"/>
      <c r="L175" s="41"/>
      <c r="M175" s="260" t="s">
        <v>1</v>
      </c>
      <c r="N175" s="261" t="s">
        <v>40</v>
      </c>
      <c r="O175" s="262"/>
      <c r="P175" s="263">
        <f>O175*H175</f>
        <v>0</v>
      </c>
      <c r="Q175" s="263">
        <v>0</v>
      </c>
      <c r="R175" s="263">
        <f>Q175*H175</f>
        <v>0</v>
      </c>
      <c r="S175" s="263">
        <v>0</v>
      </c>
      <c r="T175" s="264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46" t="s">
        <v>183</v>
      </c>
      <c r="AT175" s="246" t="s">
        <v>179</v>
      </c>
      <c r="AU175" s="246" t="s">
        <v>81</v>
      </c>
      <c r="AY175" s="14" t="s">
        <v>177</v>
      </c>
      <c r="BE175" s="247">
        <f>IF(N175="základná",J175,0)</f>
        <v>0</v>
      </c>
      <c r="BF175" s="247">
        <f>IF(N175="znížená",J175,0)</f>
        <v>0</v>
      </c>
      <c r="BG175" s="247">
        <f>IF(N175="zákl. prenesená",J175,0)</f>
        <v>0</v>
      </c>
      <c r="BH175" s="247">
        <f>IF(N175="zníž. prenesená",J175,0)</f>
        <v>0</v>
      </c>
      <c r="BI175" s="247">
        <f>IF(N175="nulová",J175,0)</f>
        <v>0</v>
      </c>
      <c r="BJ175" s="14" t="s">
        <v>87</v>
      </c>
      <c r="BK175" s="247">
        <f>ROUND(I175*H175,2)</f>
        <v>0</v>
      </c>
      <c r="BL175" s="14" t="s">
        <v>183</v>
      </c>
      <c r="BM175" s="246" t="s">
        <v>3690</v>
      </c>
    </row>
    <row r="176" s="2" customFormat="1" ht="6.96" customHeight="1">
      <c r="A176" s="35"/>
      <c r="B176" s="69"/>
      <c r="C176" s="70"/>
      <c r="D176" s="70"/>
      <c r="E176" s="70"/>
      <c r="F176" s="70"/>
      <c r="G176" s="70"/>
      <c r="H176" s="70"/>
      <c r="I176" s="70"/>
      <c r="J176" s="70"/>
      <c r="K176" s="70"/>
      <c r="L176" s="41"/>
      <c r="M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</row>
  </sheetData>
  <sheetProtection sheet="1" autoFilter="0" formatColumns="0" formatRows="0" objects="1" scenarios="1" spinCount="100000" saltValue="VLSYiIMynyyPAQ52vCFBoClHZZcyovLxh8aQsnxGS/C/OEsckGvxnpqEw/awf6nfd+TbG3DMAScx+Ul5R/Kz2Q==" hashValue="NLdYhOPAFpnoQIOuuHfUZfdmp6mgmyPHZ1dVAeP4YfRIXl6piP8h3woBo64hOc9YSm/GPid9hnfXt8+VDtPk3Q==" algorithmName="SHA-512" password="CC35"/>
  <autoFilter ref="C121:K175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121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17"/>
      <c r="AT3" s="14" t="s">
        <v>74</v>
      </c>
    </row>
    <row r="4" s="1" customFormat="1" ht="24.96" customHeight="1">
      <c r="B4" s="17"/>
      <c r="D4" s="151" t="s">
        <v>122</v>
      </c>
      <c r="L4" s="17"/>
      <c r="M4" s="15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53" t="s">
        <v>15</v>
      </c>
      <c r="L6" s="17"/>
    </row>
    <row r="7" s="1" customFormat="1" ht="16.5" customHeight="1">
      <c r="B7" s="17"/>
      <c r="E7" s="154" t="str">
        <f>'Rekapitulácia stavby'!K6</f>
        <v>Prístavba základnej školy Suchá nad Parnou</v>
      </c>
      <c r="F7" s="153"/>
      <c r="G7" s="153"/>
      <c r="H7" s="153"/>
      <c r="L7" s="17"/>
    </row>
    <row r="8" s="2" customFormat="1" ht="12" customHeight="1">
      <c r="A8" s="35"/>
      <c r="B8" s="41"/>
      <c r="C8" s="35"/>
      <c r="D8" s="153" t="s">
        <v>123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55" t="s">
        <v>3691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53" t="s">
        <v>17</v>
      </c>
      <c r="E11" s="35"/>
      <c r="F11" s="144" t="s">
        <v>1</v>
      </c>
      <c r="G11" s="35"/>
      <c r="H11" s="35"/>
      <c r="I11" s="153" t="s">
        <v>18</v>
      </c>
      <c r="J11" s="144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53" t="s">
        <v>19</v>
      </c>
      <c r="E12" s="35"/>
      <c r="F12" s="144" t="s">
        <v>20</v>
      </c>
      <c r="G12" s="35"/>
      <c r="H12" s="35"/>
      <c r="I12" s="153" t="s">
        <v>21</v>
      </c>
      <c r="J12" s="156" t="str">
        <f>'Rekapitulácia stavby'!AN8</f>
        <v>9. 2. 2022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53" t="s">
        <v>23</v>
      </c>
      <c r="E14" s="35"/>
      <c r="F14" s="35"/>
      <c r="G14" s="35"/>
      <c r="H14" s="35"/>
      <c r="I14" s="153" t="s">
        <v>24</v>
      </c>
      <c r="J14" s="144" t="s">
        <v>1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4" t="s">
        <v>25</v>
      </c>
      <c r="F15" s="35"/>
      <c r="G15" s="35"/>
      <c r="H15" s="35"/>
      <c r="I15" s="153" t="s">
        <v>26</v>
      </c>
      <c r="J15" s="144" t="s">
        <v>1</v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53" t="s">
        <v>27</v>
      </c>
      <c r="E17" s="35"/>
      <c r="F17" s="35"/>
      <c r="G17" s="35"/>
      <c r="H17" s="35"/>
      <c r="I17" s="15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4"/>
      <c r="G18" s="144"/>
      <c r="H18" s="144"/>
      <c r="I18" s="153" t="s">
        <v>26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53" t="s">
        <v>29</v>
      </c>
      <c r="E20" s="35"/>
      <c r="F20" s="35"/>
      <c r="G20" s="35"/>
      <c r="H20" s="35"/>
      <c r="I20" s="153" t="s">
        <v>24</v>
      </c>
      <c r="J20" s="144" t="s">
        <v>1</v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4" t="s">
        <v>30</v>
      </c>
      <c r="F21" s="35"/>
      <c r="G21" s="35"/>
      <c r="H21" s="35"/>
      <c r="I21" s="153" t="s">
        <v>26</v>
      </c>
      <c r="J21" s="144" t="s">
        <v>1</v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53" t="s">
        <v>32</v>
      </c>
      <c r="E23" s="35"/>
      <c r="F23" s="35"/>
      <c r="G23" s="35"/>
      <c r="H23" s="35"/>
      <c r="I23" s="153" t="s">
        <v>24</v>
      </c>
      <c r="J23" s="144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4" t="str">
        <f>IF('Rekapitulácia stavby'!E20="","",'Rekapitulácia stavby'!E20)</f>
        <v xml:space="preserve"> </v>
      </c>
      <c r="F24" s="35"/>
      <c r="G24" s="35"/>
      <c r="H24" s="35"/>
      <c r="I24" s="153" t="s">
        <v>26</v>
      </c>
      <c r="J24" s="144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53" t="s">
        <v>33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7"/>
      <c r="B27" s="158"/>
      <c r="C27" s="157"/>
      <c r="D27" s="157"/>
      <c r="E27" s="159" t="s">
        <v>1</v>
      </c>
      <c r="F27" s="159"/>
      <c r="G27" s="159"/>
      <c r="H27" s="159"/>
      <c r="I27" s="157"/>
      <c r="J27" s="157"/>
      <c r="K27" s="157"/>
      <c r="L27" s="160"/>
      <c r="S27" s="157"/>
      <c r="T27" s="157"/>
      <c r="U27" s="157"/>
      <c r="V27" s="157"/>
      <c r="W27" s="157"/>
      <c r="X27" s="157"/>
      <c r="Y27" s="157"/>
      <c r="Z27" s="157"/>
      <c r="AA27" s="157"/>
      <c r="AB27" s="157"/>
      <c r="AC27" s="157"/>
      <c r="AD27" s="157"/>
      <c r="AE27" s="157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61"/>
      <c r="E29" s="161"/>
      <c r="F29" s="161"/>
      <c r="G29" s="161"/>
      <c r="H29" s="161"/>
      <c r="I29" s="161"/>
      <c r="J29" s="161"/>
      <c r="K29" s="161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62" t="s">
        <v>34</v>
      </c>
      <c r="E30" s="35"/>
      <c r="F30" s="35"/>
      <c r="G30" s="35"/>
      <c r="H30" s="35"/>
      <c r="I30" s="35"/>
      <c r="J30" s="163">
        <f>ROUND(J125,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61"/>
      <c r="E31" s="161"/>
      <c r="F31" s="161"/>
      <c r="G31" s="161"/>
      <c r="H31" s="161"/>
      <c r="I31" s="161"/>
      <c r="J31" s="161"/>
      <c r="K31" s="161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64" t="s">
        <v>36</v>
      </c>
      <c r="G32" s="35"/>
      <c r="H32" s="35"/>
      <c r="I32" s="164" t="s">
        <v>35</v>
      </c>
      <c r="J32" s="164" t="s">
        <v>37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65" t="s">
        <v>38</v>
      </c>
      <c r="E33" s="166" t="s">
        <v>39</v>
      </c>
      <c r="F33" s="167">
        <f>ROUND((SUM(BE125:BE164)),  2)</f>
        <v>0</v>
      </c>
      <c r="G33" s="168"/>
      <c r="H33" s="168"/>
      <c r="I33" s="169">
        <v>0.20000000000000001</v>
      </c>
      <c r="J33" s="167">
        <f>ROUND(((SUM(BE125:BE164))*I33),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66" t="s">
        <v>40</v>
      </c>
      <c r="F34" s="167">
        <f>ROUND((SUM(BF125:BF164)),  2)</f>
        <v>0</v>
      </c>
      <c r="G34" s="168"/>
      <c r="H34" s="168"/>
      <c r="I34" s="169">
        <v>0.20000000000000001</v>
      </c>
      <c r="J34" s="167">
        <f>ROUND(((SUM(BF125:BF164))*I34),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53" t="s">
        <v>41</v>
      </c>
      <c r="F35" s="170">
        <f>ROUND((SUM(BG125:BG164)),  2)</f>
        <v>0</v>
      </c>
      <c r="G35" s="35"/>
      <c r="H35" s="35"/>
      <c r="I35" s="171">
        <v>0.20000000000000001</v>
      </c>
      <c r="J35" s="170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53" t="s">
        <v>42</v>
      </c>
      <c r="F36" s="170">
        <f>ROUND((SUM(BH125:BH164)),  2)</f>
        <v>0</v>
      </c>
      <c r="G36" s="35"/>
      <c r="H36" s="35"/>
      <c r="I36" s="171">
        <v>0.20000000000000001</v>
      </c>
      <c r="J36" s="170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66" t="s">
        <v>43</v>
      </c>
      <c r="F37" s="167">
        <f>ROUND((SUM(BI125:BI164)),  2)</f>
        <v>0</v>
      </c>
      <c r="G37" s="168"/>
      <c r="H37" s="168"/>
      <c r="I37" s="169">
        <v>0</v>
      </c>
      <c r="J37" s="167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72"/>
      <c r="D39" s="173" t="s">
        <v>44</v>
      </c>
      <c r="E39" s="174"/>
      <c r="F39" s="174"/>
      <c r="G39" s="175" t="s">
        <v>45</v>
      </c>
      <c r="H39" s="176" t="s">
        <v>46</v>
      </c>
      <c r="I39" s="174"/>
      <c r="J39" s="177">
        <f>SUM(J30:J37)</f>
        <v>0</v>
      </c>
      <c r="K39" s="178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9" t="s">
        <v>47</v>
      </c>
      <c r="E50" s="180"/>
      <c r="F50" s="180"/>
      <c r="G50" s="179" t="s">
        <v>48</v>
      </c>
      <c r="H50" s="180"/>
      <c r="I50" s="180"/>
      <c r="J50" s="180"/>
      <c r="K50" s="180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1" t="s">
        <v>49</v>
      </c>
      <c r="E61" s="182"/>
      <c r="F61" s="183" t="s">
        <v>50</v>
      </c>
      <c r="G61" s="181" t="s">
        <v>49</v>
      </c>
      <c r="H61" s="182"/>
      <c r="I61" s="182"/>
      <c r="J61" s="184" t="s">
        <v>50</v>
      </c>
      <c r="K61" s="182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9" t="s">
        <v>51</v>
      </c>
      <c r="E65" s="185"/>
      <c r="F65" s="185"/>
      <c r="G65" s="179" t="s">
        <v>52</v>
      </c>
      <c r="H65" s="185"/>
      <c r="I65" s="185"/>
      <c r="J65" s="185"/>
      <c r="K65" s="185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1" t="s">
        <v>49</v>
      </c>
      <c r="E76" s="182"/>
      <c r="F76" s="183" t="s">
        <v>50</v>
      </c>
      <c r="G76" s="181" t="s">
        <v>49</v>
      </c>
      <c r="H76" s="182"/>
      <c r="I76" s="182"/>
      <c r="J76" s="184" t="s">
        <v>50</v>
      </c>
      <c r="K76" s="182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6"/>
      <c r="C77" s="187"/>
      <c r="D77" s="187"/>
      <c r="E77" s="187"/>
      <c r="F77" s="187"/>
      <c r="G77" s="187"/>
      <c r="H77" s="187"/>
      <c r="I77" s="187"/>
      <c r="J77" s="187"/>
      <c r="K77" s="187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88"/>
      <c r="C81" s="189"/>
      <c r="D81" s="189"/>
      <c r="E81" s="189"/>
      <c r="F81" s="189"/>
      <c r="G81" s="189"/>
      <c r="H81" s="189"/>
      <c r="I81" s="189"/>
      <c r="J81" s="189"/>
      <c r="K81" s="189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127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90" t="str">
        <f>E7</f>
        <v>Prístavba základnej školy Suchá nad Parnou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123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9" t="str">
        <f>E9</f>
        <v>SO 06 - Areálové osvetlenie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9. 2. 2022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25.65" customHeight="1">
      <c r="A91" s="35"/>
      <c r="B91" s="36"/>
      <c r="C91" s="29" t="s">
        <v>23</v>
      </c>
      <c r="D91" s="37"/>
      <c r="E91" s="37"/>
      <c r="F91" s="24" t="str">
        <f>E15</f>
        <v>Obec Suchá nad Parnou</v>
      </c>
      <c r="G91" s="37"/>
      <c r="H91" s="37"/>
      <c r="I91" s="29" t="s">
        <v>29</v>
      </c>
      <c r="J91" s="33" t="str">
        <f>E21</f>
        <v xml:space="preserve">Ing.arch.  Martin Holeš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91" t="s">
        <v>128</v>
      </c>
      <c r="D94" s="192"/>
      <c r="E94" s="192"/>
      <c r="F94" s="192"/>
      <c r="G94" s="192"/>
      <c r="H94" s="192"/>
      <c r="I94" s="192"/>
      <c r="J94" s="193" t="s">
        <v>129</v>
      </c>
      <c r="K94" s="192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94" t="s">
        <v>130</v>
      </c>
      <c r="D96" s="37"/>
      <c r="E96" s="37"/>
      <c r="F96" s="37"/>
      <c r="G96" s="37"/>
      <c r="H96" s="37"/>
      <c r="I96" s="37"/>
      <c r="J96" s="113">
        <f>J125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131</v>
      </c>
    </row>
    <row r="97" hidden="1" s="9" customFormat="1" ht="24.96" customHeight="1">
      <c r="A97" s="9"/>
      <c r="B97" s="195"/>
      <c r="C97" s="196"/>
      <c r="D97" s="197" t="s">
        <v>3692</v>
      </c>
      <c r="E97" s="198"/>
      <c r="F97" s="198"/>
      <c r="G97" s="198"/>
      <c r="H97" s="198"/>
      <c r="I97" s="198"/>
      <c r="J97" s="199">
        <f>J126</f>
        <v>0</v>
      </c>
      <c r="K97" s="196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201"/>
      <c r="C98" s="136"/>
      <c r="D98" s="202" t="s">
        <v>3693</v>
      </c>
      <c r="E98" s="203"/>
      <c r="F98" s="203"/>
      <c r="G98" s="203"/>
      <c r="H98" s="203"/>
      <c r="I98" s="203"/>
      <c r="J98" s="204">
        <f>J127</f>
        <v>0</v>
      </c>
      <c r="K98" s="136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201"/>
      <c r="C99" s="136"/>
      <c r="D99" s="202" t="s">
        <v>3694</v>
      </c>
      <c r="E99" s="203"/>
      <c r="F99" s="203"/>
      <c r="G99" s="203"/>
      <c r="H99" s="203"/>
      <c r="I99" s="203"/>
      <c r="J99" s="204">
        <f>J138</f>
        <v>0</v>
      </c>
      <c r="K99" s="136"/>
      <c r="L99" s="20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201"/>
      <c r="C100" s="136"/>
      <c r="D100" s="202" t="s">
        <v>3695</v>
      </c>
      <c r="E100" s="203"/>
      <c r="F100" s="203"/>
      <c r="G100" s="203"/>
      <c r="H100" s="203"/>
      <c r="I100" s="203"/>
      <c r="J100" s="204">
        <f>J141</f>
        <v>0</v>
      </c>
      <c r="K100" s="136"/>
      <c r="L100" s="20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201"/>
      <c r="C101" s="136"/>
      <c r="D101" s="202" t="s">
        <v>3696</v>
      </c>
      <c r="E101" s="203"/>
      <c r="F101" s="203"/>
      <c r="G101" s="203"/>
      <c r="H101" s="203"/>
      <c r="I101" s="203"/>
      <c r="J101" s="204">
        <f>J144</f>
        <v>0</v>
      </c>
      <c r="K101" s="136"/>
      <c r="L101" s="20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201"/>
      <c r="C102" s="136"/>
      <c r="D102" s="202" t="s">
        <v>3697</v>
      </c>
      <c r="E102" s="203"/>
      <c r="F102" s="203"/>
      <c r="G102" s="203"/>
      <c r="H102" s="203"/>
      <c r="I102" s="203"/>
      <c r="J102" s="204">
        <f>J149</f>
        <v>0</v>
      </c>
      <c r="K102" s="136"/>
      <c r="L102" s="20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201"/>
      <c r="C103" s="136"/>
      <c r="D103" s="202" t="s">
        <v>3698</v>
      </c>
      <c r="E103" s="203"/>
      <c r="F103" s="203"/>
      <c r="G103" s="203"/>
      <c r="H103" s="203"/>
      <c r="I103" s="203"/>
      <c r="J103" s="204">
        <f>J154</f>
        <v>0</v>
      </c>
      <c r="K103" s="136"/>
      <c r="L103" s="20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201"/>
      <c r="C104" s="136"/>
      <c r="D104" s="202" t="s">
        <v>3699</v>
      </c>
      <c r="E104" s="203"/>
      <c r="F104" s="203"/>
      <c r="G104" s="203"/>
      <c r="H104" s="203"/>
      <c r="I104" s="203"/>
      <c r="J104" s="204">
        <f>J158</f>
        <v>0</v>
      </c>
      <c r="K104" s="136"/>
      <c r="L104" s="20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201"/>
      <c r="C105" s="136"/>
      <c r="D105" s="202" t="s">
        <v>3700</v>
      </c>
      <c r="E105" s="203"/>
      <c r="F105" s="203"/>
      <c r="G105" s="203"/>
      <c r="H105" s="203"/>
      <c r="I105" s="203"/>
      <c r="J105" s="204">
        <f>J161</f>
        <v>0</v>
      </c>
      <c r="K105" s="136"/>
      <c r="L105" s="20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2" customFormat="1" ht="21.84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hidden="1" s="2" customFormat="1" ht="6.96" customHeight="1">
      <c r="A107" s="35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hidden="1"/>
    <row r="109" hidden="1"/>
    <row r="110" hidden="1"/>
    <row r="111" s="2" customFormat="1" ht="6.96" customHeight="1">
      <c r="A111" s="35"/>
      <c r="B111" s="71"/>
      <c r="C111" s="72"/>
      <c r="D111" s="72"/>
      <c r="E111" s="72"/>
      <c r="F111" s="72"/>
      <c r="G111" s="72"/>
      <c r="H111" s="72"/>
      <c r="I111" s="72"/>
      <c r="J111" s="72"/>
      <c r="K111" s="72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163</v>
      </c>
      <c r="D112" s="37"/>
      <c r="E112" s="37"/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15</v>
      </c>
      <c r="D114" s="37"/>
      <c r="E114" s="37"/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190" t="str">
        <f>E7</f>
        <v>Prístavba základnej školy Suchá nad Parnou</v>
      </c>
      <c r="F115" s="29"/>
      <c r="G115" s="29"/>
      <c r="H115" s="29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123</v>
      </c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9" t="str">
        <f>E9</f>
        <v>SO 06 - Areálové osvetlenie</v>
      </c>
      <c r="F117" s="37"/>
      <c r="G117" s="37"/>
      <c r="H117" s="37"/>
      <c r="I117" s="37"/>
      <c r="J117" s="37"/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19</v>
      </c>
      <c r="D119" s="37"/>
      <c r="E119" s="37"/>
      <c r="F119" s="24" t="str">
        <f>F12</f>
        <v xml:space="preserve"> </v>
      </c>
      <c r="G119" s="37"/>
      <c r="H119" s="37"/>
      <c r="I119" s="29" t="s">
        <v>21</v>
      </c>
      <c r="J119" s="82" t="str">
        <f>IF(J12="","",J12)</f>
        <v>9. 2. 2022</v>
      </c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25.65" customHeight="1">
      <c r="A121" s="35"/>
      <c r="B121" s="36"/>
      <c r="C121" s="29" t="s">
        <v>23</v>
      </c>
      <c r="D121" s="37"/>
      <c r="E121" s="37"/>
      <c r="F121" s="24" t="str">
        <f>E15</f>
        <v>Obec Suchá nad Parnou</v>
      </c>
      <c r="G121" s="37"/>
      <c r="H121" s="37"/>
      <c r="I121" s="29" t="s">
        <v>29</v>
      </c>
      <c r="J121" s="33" t="str">
        <f>E21</f>
        <v xml:space="preserve">Ing.arch.  Martin Holeš</v>
      </c>
      <c r="K121" s="37"/>
      <c r="L121" s="6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27</v>
      </c>
      <c r="D122" s="37"/>
      <c r="E122" s="37"/>
      <c r="F122" s="24" t="str">
        <f>IF(E18="","",E18)</f>
        <v>Vyplň údaj</v>
      </c>
      <c r="G122" s="37"/>
      <c r="H122" s="37"/>
      <c r="I122" s="29" t="s">
        <v>32</v>
      </c>
      <c r="J122" s="33" t="str">
        <f>E24</f>
        <v xml:space="preserve"> </v>
      </c>
      <c r="K122" s="37"/>
      <c r="L122" s="6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6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206"/>
      <c r="B124" s="207"/>
      <c r="C124" s="208" t="s">
        <v>164</v>
      </c>
      <c r="D124" s="209" t="s">
        <v>59</v>
      </c>
      <c r="E124" s="209" t="s">
        <v>55</v>
      </c>
      <c r="F124" s="209" t="s">
        <v>56</v>
      </c>
      <c r="G124" s="209" t="s">
        <v>165</v>
      </c>
      <c r="H124" s="209" t="s">
        <v>166</v>
      </c>
      <c r="I124" s="209" t="s">
        <v>167</v>
      </c>
      <c r="J124" s="210" t="s">
        <v>129</v>
      </c>
      <c r="K124" s="211" t="s">
        <v>168</v>
      </c>
      <c r="L124" s="212"/>
      <c r="M124" s="103" t="s">
        <v>1</v>
      </c>
      <c r="N124" s="104" t="s">
        <v>38</v>
      </c>
      <c r="O124" s="104" t="s">
        <v>169</v>
      </c>
      <c r="P124" s="104" t="s">
        <v>170</v>
      </c>
      <c r="Q124" s="104" t="s">
        <v>171</v>
      </c>
      <c r="R124" s="104" t="s">
        <v>172</v>
      </c>
      <c r="S124" s="104" t="s">
        <v>173</v>
      </c>
      <c r="T124" s="105" t="s">
        <v>174</v>
      </c>
      <c r="U124" s="206"/>
      <c r="V124" s="206"/>
      <c r="W124" s="206"/>
      <c r="X124" s="206"/>
      <c r="Y124" s="206"/>
      <c r="Z124" s="206"/>
      <c r="AA124" s="206"/>
      <c r="AB124" s="206"/>
      <c r="AC124" s="206"/>
      <c r="AD124" s="206"/>
      <c r="AE124" s="206"/>
    </row>
    <row r="125" s="2" customFormat="1" ht="22.8" customHeight="1">
      <c r="A125" s="35"/>
      <c r="B125" s="36"/>
      <c r="C125" s="110" t="s">
        <v>130</v>
      </c>
      <c r="D125" s="37"/>
      <c r="E125" s="37"/>
      <c r="F125" s="37"/>
      <c r="G125" s="37"/>
      <c r="H125" s="37"/>
      <c r="I125" s="37"/>
      <c r="J125" s="213">
        <f>BK125</f>
        <v>0</v>
      </c>
      <c r="K125" s="37"/>
      <c r="L125" s="41"/>
      <c r="M125" s="106"/>
      <c r="N125" s="214"/>
      <c r="O125" s="107"/>
      <c r="P125" s="215">
        <f>P126</f>
        <v>0</v>
      </c>
      <c r="Q125" s="107"/>
      <c r="R125" s="215">
        <f>R126</f>
        <v>0</v>
      </c>
      <c r="S125" s="107"/>
      <c r="T125" s="216">
        <f>T126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73</v>
      </c>
      <c r="AU125" s="14" t="s">
        <v>131</v>
      </c>
      <c r="BK125" s="217">
        <f>BK126</f>
        <v>0</v>
      </c>
    </row>
    <row r="126" s="12" customFormat="1" ht="25.92" customHeight="1">
      <c r="A126" s="12"/>
      <c r="B126" s="218"/>
      <c r="C126" s="219"/>
      <c r="D126" s="220" t="s">
        <v>73</v>
      </c>
      <c r="E126" s="221" t="s">
        <v>2276</v>
      </c>
      <c r="F126" s="221" t="s">
        <v>3701</v>
      </c>
      <c r="G126" s="219"/>
      <c r="H126" s="219"/>
      <c r="I126" s="222"/>
      <c r="J126" s="223">
        <f>BK126</f>
        <v>0</v>
      </c>
      <c r="K126" s="219"/>
      <c r="L126" s="224"/>
      <c r="M126" s="225"/>
      <c r="N126" s="226"/>
      <c r="O126" s="226"/>
      <c r="P126" s="227">
        <f>P127+P138+P141+P144+P149+P154+P158+P161</f>
        <v>0</v>
      </c>
      <c r="Q126" s="226"/>
      <c r="R126" s="227">
        <f>R127+R138+R141+R144+R149+R154+R158+R161</f>
        <v>0</v>
      </c>
      <c r="S126" s="226"/>
      <c r="T126" s="228">
        <f>T127+T138+T141+T144+T149+T154+T158+T161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9" t="s">
        <v>81</v>
      </c>
      <c r="AT126" s="230" t="s">
        <v>73</v>
      </c>
      <c r="AU126" s="230" t="s">
        <v>74</v>
      </c>
      <c r="AY126" s="229" t="s">
        <v>177</v>
      </c>
      <c r="BK126" s="231">
        <f>BK127+BK138+BK141+BK144+BK149+BK154+BK158+BK161</f>
        <v>0</v>
      </c>
    </row>
    <row r="127" s="12" customFormat="1" ht="22.8" customHeight="1">
      <c r="A127" s="12"/>
      <c r="B127" s="218"/>
      <c r="C127" s="219"/>
      <c r="D127" s="220" t="s">
        <v>73</v>
      </c>
      <c r="E127" s="232" t="s">
        <v>2278</v>
      </c>
      <c r="F127" s="232" t="s">
        <v>3702</v>
      </c>
      <c r="G127" s="219"/>
      <c r="H127" s="219"/>
      <c r="I127" s="222"/>
      <c r="J127" s="233">
        <f>BK127</f>
        <v>0</v>
      </c>
      <c r="K127" s="219"/>
      <c r="L127" s="224"/>
      <c r="M127" s="225"/>
      <c r="N127" s="226"/>
      <c r="O127" s="226"/>
      <c r="P127" s="227">
        <f>SUM(P128:P137)</f>
        <v>0</v>
      </c>
      <c r="Q127" s="226"/>
      <c r="R127" s="227">
        <f>SUM(R128:R137)</f>
        <v>0</v>
      </c>
      <c r="S127" s="226"/>
      <c r="T127" s="228">
        <f>SUM(T128:T137)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9" t="s">
        <v>81</v>
      </c>
      <c r="AT127" s="230" t="s">
        <v>73</v>
      </c>
      <c r="AU127" s="230" t="s">
        <v>81</v>
      </c>
      <c r="AY127" s="229" t="s">
        <v>177</v>
      </c>
      <c r="BK127" s="231">
        <f>SUM(BK128:BK137)</f>
        <v>0</v>
      </c>
    </row>
    <row r="128" s="2" customFormat="1" ht="16.5" customHeight="1">
      <c r="A128" s="35"/>
      <c r="B128" s="36"/>
      <c r="C128" s="234" t="s">
        <v>81</v>
      </c>
      <c r="D128" s="234" t="s">
        <v>179</v>
      </c>
      <c r="E128" s="235" t="s">
        <v>3703</v>
      </c>
      <c r="F128" s="236" t="s">
        <v>3704</v>
      </c>
      <c r="G128" s="237" t="s">
        <v>371</v>
      </c>
      <c r="H128" s="238">
        <v>8</v>
      </c>
      <c r="I128" s="239"/>
      <c r="J128" s="240">
        <f>ROUND(I128*H128,2)</f>
        <v>0</v>
      </c>
      <c r="K128" s="241"/>
      <c r="L128" s="41"/>
      <c r="M128" s="242" t="s">
        <v>1</v>
      </c>
      <c r="N128" s="243" t="s">
        <v>40</v>
      </c>
      <c r="O128" s="94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6" t="s">
        <v>183</v>
      </c>
      <c r="AT128" s="246" t="s">
        <v>179</v>
      </c>
      <c r="AU128" s="246" t="s">
        <v>87</v>
      </c>
      <c r="AY128" s="14" t="s">
        <v>177</v>
      </c>
      <c r="BE128" s="247">
        <f>IF(N128="základná",J128,0)</f>
        <v>0</v>
      </c>
      <c r="BF128" s="247">
        <f>IF(N128="znížená",J128,0)</f>
        <v>0</v>
      </c>
      <c r="BG128" s="247">
        <f>IF(N128="zákl. prenesená",J128,0)</f>
        <v>0</v>
      </c>
      <c r="BH128" s="247">
        <f>IF(N128="zníž. prenesená",J128,0)</f>
        <v>0</v>
      </c>
      <c r="BI128" s="247">
        <f>IF(N128="nulová",J128,0)</f>
        <v>0</v>
      </c>
      <c r="BJ128" s="14" t="s">
        <v>87</v>
      </c>
      <c r="BK128" s="247">
        <f>ROUND(I128*H128,2)</f>
        <v>0</v>
      </c>
      <c r="BL128" s="14" t="s">
        <v>183</v>
      </c>
      <c r="BM128" s="246" t="s">
        <v>3705</v>
      </c>
    </row>
    <row r="129" s="2" customFormat="1" ht="16.5" customHeight="1">
      <c r="A129" s="35"/>
      <c r="B129" s="36"/>
      <c r="C129" s="248" t="s">
        <v>87</v>
      </c>
      <c r="D129" s="248" t="s">
        <v>270</v>
      </c>
      <c r="E129" s="249" t="s">
        <v>3706</v>
      </c>
      <c r="F129" s="250" t="s">
        <v>3704</v>
      </c>
      <c r="G129" s="251" t="s">
        <v>371</v>
      </c>
      <c r="H129" s="252">
        <v>8</v>
      </c>
      <c r="I129" s="253"/>
      <c r="J129" s="254">
        <f>ROUND(I129*H129,2)</f>
        <v>0</v>
      </c>
      <c r="K129" s="255"/>
      <c r="L129" s="256"/>
      <c r="M129" s="257" t="s">
        <v>1</v>
      </c>
      <c r="N129" s="258" t="s">
        <v>40</v>
      </c>
      <c r="O129" s="94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6" t="s">
        <v>208</v>
      </c>
      <c r="AT129" s="246" t="s">
        <v>270</v>
      </c>
      <c r="AU129" s="246" t="s">
        <v>87</v>
      </c>
      <c r="AY129" s="14" t="s">
        <v>177</v>
      </c>
      <c r="BE129" s="247">
        <f>IF(N129="základná",J129,0)</f>
        <v>0</v>
      </c>
      <c r="BF129" s="247">
        <f>IF(N129="znížená",J129,0)</f>
        <v>0</v>
      </c>
      <c r="BG129" s="247">
        <f>IF(N129="zákl. prenesená",J129,0)</f>
        <v>0</v>
      </c>
      <c r="BH129" s="247">
        <f>IF(N129="zníž. prenesená",J129,0)</f>
        <v>0</v>
      </c>
      <c r="BI129" s="247">
        <f>IF(N129="nulová",J129,0)</f>
        <v>0</v>
      </c>
      <c r="BJ129" s="14" t="s">
        <v>87</v>
      </c>
      <c r="BK129" s="247">
        <f>ROUND(I129*H129,2)</f>
        <v>0</v>
      </c>
      <c r="BL129" s="14" t="s">
        <v>183</v>
      </c>
      <c r="BM129" s="246" t="s">
        <v>3707</v>
      </c>
    </row>
    <row r="130" s="2" customFormat="1" ht="16.5" customHeight="1">
      <c r="A130" s="35"/>
      <c r="B130" s="36"/>
      <c r="C130" s="234" t="s">
        <v>189</v>
      </c>
      <c r="D130" s="234" t="s">
        <v>179</v>
      </c>
      <c r="E130" s="235" t="s">
        <v>3708</v>
      </c>
      <c r="F130" s="236" t="s">
        <v>3709</v>
      </c>
      <c r="G130" s="237" t="s">
        <v>371</v>
      </c>
      <c r="H130" s="238">
        <v>8</v>
      </c>
      <c r="I130" s="239"/>
      <c r="J130" s="240">
        <f>ROUND(I130*H130,2)</f>
        <v>0</v>
      </c>
      <c r="K130" s="241"/>
      <c r="L130" s="41"/>
      <c r="M130" s="242" t="s">
        <v>1</v>
      </c>
      <c r="N130" s="243" t="s">
        <v>40</v>
      </c>
      <c r="O130" s="94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6" t="s">
        <v>183</v>
      </c>
      <c r="AT130" s="246" t="s">
        <v>179</v>
      </c>
      <c r="AU130" s="246" t="s">
        <v>87</v>
      </c>
      <c r="AY130" s="14" t="s">
        <v>177</v>
      </c>
      <c r="BE130" s="247">
        <f>IF(N130="základná",J130,0)</f>
        <v>0</v>
      </c>
      <c r="BF130" s="247">
        <f>IF(N130="znížená",J130,0)</f>
        <v>0</v>
      </c>
      <c r="BG130" s="247">
        <f>IF(N130="zákl. prenesená",J130,0)</f>
        <v>0</v>
      </c>
      <c r="BH130" s="247">
        <f>IF(N130="zníž. prenesená",J130,0)</f>
        <v>0</v>
      </c>
      <c r="BI130" s="247">
        <f>IF(N130="nulová",J130,0)</f>
        <v>0</v>
      </c>
      <c r="BJ130" s="14" t="s">
        <v>87</v>
      </c>
      <c r="BK130" s="247">
        <f>ROUND(I130*H130,2)</f>
        <v>0</v>
      </c>
      <c r="BL130" s="14" t="s">
        <v>183</v>
      </c>
      <c r="BM130" s="246" t="s">
        <v>3710</v>
      </c>
    </row>
    <row r="131" s="2" customFormat="1" ht="16.5" customHeight="1">
      <c r="A131" s="35"/>
      <c r="B131" s="36"/>
      <c r="C131" s="248" t="s">
        <v>183</v>
      </c>
      <c r="D131" s="248" t="s">
        <v>270</v>
      </c>
      <c r="E131" s="249" t="s">
        <v>3711</v>
      </c>
      <c r="F131" s="250" t="s">
        <v>3709</v>
      </c>
      <c r="G131" s="251" t="s">
        <v>371</v>
      </c>
      <c r="H131" s="252">
        <v>8</v>
      </c>
      <c r="I131" s="253"/>
      <c r="J131" s="254">
        <f>ROUND(I131*H131,2)</f>
        <v>0</v>
      </c>
      <c r="K131" s="255"/>
      <c r="L131" s="256"/>
      <c r="M131" s="257" t="s">
        <v>1</v>
      </c>
      <c r="N131" s="258" t="s">
        <v>40</v>
      </c>
      <c r="O131" s="94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6" t="s">
        <v>208</v>
      </c>
      <c r="AT131" s="246" t="s">
        <v>270</v>
      </c>
      <c r="AU131" s="246" t="s">
        <v>87</v>
      </c>
      <c r="AY131" s="14" t="s">
        <v>177</v>
      </c>
      <c r="BE131" s="247">
        <f>IF(N131="základná",J131,0)</f>
        <v>0</v>
      </c>
      <c r="BF131" s="247">
        <f>IF(N131="znížená",J131,0)</f>
        <v>0</v>
      </c>
      <c r="BG131" s="247">
        <f>IF(N131="zákl. prenesená",J131,0)</f>
        <v>0</v>
      </c>
      <c r="BH131" s="247">
        <f>IF(N131="zníž. prenesená",J131,0)</f>
        <v>0</v>
      </c>
      <c r="BI131" s="247">
        <f>IF(N131="nulová",J131,0)</f>
        <v>0</v>
      </c>
      <c r="BJ131" s="14" t="s">
        <v>87</v>
      </c>
      <c r="BK131" s="247">
        <f>ROUND(I131*H131,2)</f>
        <v>0</v>
      </c>
      <c r="BL131" s="14" t="s">
        <v>183</v>
      </c>
      <c r="BM131" s="246" t="s">
        <v>3712</v>
      </c>
    </row>
    <row r="132" s="2" customFormat="1" ht="16.5" customHeight="1">
      <c r="A132" s="35"/>
      <c r="B132" s="36"/>
      <c r="C132" s="234" t="s">
        <v>196</v>
      </c>
      <c r="D132" s="234" t="s">
        <v>179</v>
      </c>
      <c r="E132" s="235" t="s">
        <v>3713</v>
      </c>
      <c r="F132" s="236" t="s">
        <v>3714</v>
      </c>
      <c r="G132" s="237" t="s">
        <v>371</v>
      </c>
      <c r="H132" s="238">
        <v>8</v>
      </c>
      <c r="I132" s="239"/>
      <c r="J132" s="240">
        <f>ROUND(I132*H132,2)</f>
        <v>0</v>
      </c>
      <c r="K132" s="241"/>
      <c r="L132" s="41"/>
      <c r="M132" s="242" t="s">
        <v>1</v>
      </c>
      <c r="N132" s="243" t="s">
        <v>40</v>
      </c>
      <c r="O132" s="94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6" t="s">
        <v>183</v>
      </c>
      <c r="AT132" s="246" t="s">
        <v>179</v>
      </c>
      <c r="AU132" s="246" t="s">
        <v>87</v>
      </c>
      <c r="AY132" s="14" t="s">
        <v>177</v>
      </c>
      <c r="BE132" s="247">
        <f>IF(N132="základná",J132,0)</f>
        <v>0</v>
      </c>
      <c r="BF132" s="247">
        <f>IF(N132="znížená",J132,0)</f>
        <v>0</v>
      </c>
      <c r="BG132" s="247">
        <f>IF(N132="zákl. prenesená",J132,0)</f>
        <v>0</v>
      </c>
      <c r="BH132" s="247">
        <f>IF(N132="zníž. prenesená",J132,0)</f>
        <v>0</v>
      </c>
      <c r="BI132" s="247">
        <f>IF(N132="nulová",J132,0)</f>
        <v>0</v>
      </c>
      <c r="BJ132" s="14" t="s">
        <v>87</v>
      </c>
      <c r="BK132" s="247">
        <f>ROUND(I132*H132,2)</f>
        <v>0</v>
      </c>
      <c r="BL132" s="14" t="s">
        <v>183</v>
      </c>
      <c r="BM132" s="246" t="s">
        <v>3715</v>
      </c>
    </row>
    <row r="133" s="2" customFormat="1" ht="16.5" customHeight="1">
      <c r="A133" s="35"/>
      <c r="B133" s="36"/>
      <c r="C133" s="248" t="s">
        <v>200</v>
      </c>
      <c r="D133" s="248" t="s">
        <v>270</v>
      </c>
      <c r="E133" s="249" t="s">
        <v>3716</v>
      </c>
      <c r="F133" s="250" t="s">
        <v>3714</v>
      </c>
      <c r="G133" s="251" t="s">
        <v>371</v>
      </c>
      <c r="H133" s="252">
        <v>8</v>
      </c>
      <c r="I133" s="253"/>
      <c r="J133" s="254">
        <f>ROUND(I133*H133,2)</f>
        <v>0</v>
      </c>
      <c r="K133" s="255"/>
      <c r="L133" s="256"/>
      <c r="M133" s="257" t="s">
        <v>1</v>
      </c>
      <c r="N133" s="258" t="s">
        <v>40</v>
      </c>
      <c r="O133" s="94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6" t="s">
        <v>208</v>
      </c>
      <c r="AT133" s="246" t="s">
        <v>270</v>
      </c>
      <c r="AU133" s="246" t="s">
        <v>87</v>
      </c>
      <c r="AY133" s="14" t="s">
        <v>177</v>
      </c>
      <c r="BE133" s="247">
        <f>IF(N133="základná",J133,0)</f>
        <v>0</v>
      </c>
      <c r="BF133" s="247">
        <f>IF(N133="znížená",J133,0)</f>
        <v>0</v>
      </c>
      <c r="BG133" s="247">
        <f>IF(N133="zákl. prenesená",J133,0)</f>
        <v>0</v>
      </c>
      <c r="BH133" s="247">
        <f>IF(N133="zníž. prenesená",J133,0)</f>
        <v>0</v>
      </c>
      <c r="BI133" s="247">
        <f>IF(N133="nulová",J133,0)</f>
        <v>0</v>
      </c>
      <c r="BJ133" s="14" t="s">
        <v>87</v>
      </c>
      <c r="BK133" s="247">
        <f>ROUND(I133*H133,2)</f>
        <v>0</v>
      </c>
      <c r="BL133" s="14" t="s">
        <v>183</v>
      </c>
      <c r="BM133" s="246" t="s">
        <v>3717</v>
      </c>
    </row>
    <row r="134" s="2" customFormat="1" ht="16.5" customHeight="1">
      <c r="A134" s="35"/>
      <c r="B134" s="36"/>
      <c r="C134" s="234" t="s">
        <v>204</v>
      </c>
      <c r="D134" s="234" t="s">
        <v>179</v>
      </c>
      <c r="E134" s="235" t="s">
        <v>3718</v>
      </c>
      <c r="F134" s="236" t="s">
        <v>3719</v>
      </c>
      <c r="G134" s="237" t="s">
        <v>371</v>
      </c>
      <c r="H134" s="238">
        <v>5</v>
      </c>
      <c r="I134" s="239"/>
      <c r="J134" s="240">
        <f>ROUND(I134*H134,2)</f>
        <v>0</v>
      </c>
      <c r="K134" s="241"/>
      <c r="L134" s="41"/>
      <c r="M134" s="242" t="s">
        <v>1</v>
      </c>
      <c r="N134" s="243" t="s">
        <v>40</v>
      </c>
      <c r="O134" s="94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6" t="s">
        <v>183</v>
      </c>
      <c r="AT134" s="246" t="s">
        <v>179</v>
      </c>
      <c r="AU134" s="246" t="s">
        <v>87</v>
      </c>
      <c r="AY134" s="14" t="s">
        <v>177</v>
      </c>
      <c r="BE134" s="247">
        <f>IF(N134="základná",J134,0)</f>
        <v>0</v>
      </c>
      <c r="BF134" s="247">
        <f>IF(N134="znížená",J134,0)</f>
        <v>0</v>
      </c>
      <c r="BG134" s="247">
        <f>IF(N134="zákl. prenesená",J134,0)</f>
        <v>0</v>
      </c>
      <c r="BH134" s="247">
        <f>IF(N134="zníž. prenesená",J134,0)</f>
        <v>0</v>
      </c>
      <c r="BI134" s="247">
        <f>IF(N134="nulová",J134,0)</f>
        <v>0</v>
      </c>
      <c r="BJ134" s="14" t="s">
        <v>87</v>
      </c>
      <c r="BK134" s="247">
        <f>ROUND(I134*H134,2)</f>
        <v>0</v>
      </c>
      <c r="BL134" s="14" t="s">
        <v>183</v>
      </c>
      <c r="BM134" s="246" t="s">
        <v>3720</v>
      </c>
    </row>
    <row r="135" s="2" customFormat="1" ht="16.5" customHeight="1">
      <c r="A135" s="35"/>
      <c r="B135" s="36"/>
      <c r="C135" s="248" t="s">
        <v>208</v>
      </c>
      <c r="D135" s="248" t="s">
        <v>270</v>
      </c>
      <c r="E135" s="249" t="s">
        <v>3721</v>
      </c>
      <c r="F135" s="250" t="s">
        <v>3719</v>
      </c>
      <c r="G135" s="251" t="s">
        <v>371</v>
      </c>
      <c r="H135" s="252">
        <v>5</v>
      </c>
      <c r="I135" s="253"/>
      <c r="J135" s="254">
        <f>ROUND(I135*H135,2)</f>
        <v>0</v>
      </c>
      <c r="K135" s="255"/>
      <c r="L135" s="256"/>
      <c r="M135" s="257" t="s">
        <v>1</v>
      </c>
      <c r="N135" s="258" t="s">
        <v>40</v>
      </c>
      <c r="O135" s="94"/>
      <c r="P135" s="244">
        <f>O135*H135</f>
        <v>0</v>
      </c>
      <c r="Q135" s="244">
        <v>0</v>
      </c>
      <c r="R135" s="244">
        <f>Q135*H135</f>
        <v>0</v>
      </c>
      <c r="S135" s="244">
        <v>0</v>
      </c>
      <c r="T135" s="24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6" t="s">
        <v>208</v>
      </c>
      <c r="AT135" s="246" t="s">
        <v>270</v>
      </c>
      <c r="AU135" s="246" t="s">
        <v>87</v>
      </c>
      <c r="AY135" s="14" t="s">
        <v>177</v>
      </c>
      <c r="BE135" s="247">
        <f>IF(N135="základná",J135,0)</f>
        <v>0</v>
      </c>
      <c r="BF135" s="247">
        <f>IF(N135="znížená",J135,0)</f>
        <v>0</v>
      </c>
      <c r="BG135" s="247">
        <f>IF(N135="zákl. prenesená",J135,0)</f>
        <v>0</v>
      </c>
      <c r="BH135" s="247">
        <f>IF(N135="zníž. prenesená",J135,0)</f>
        <v>0</v>
      </c>
      <c r="BI135" s="247">
        <f>IF(N135="nulová",J135,0)</f>
        <v>0</v>
      </c>
      <c r="BJ135" s="14" t="s">
        <v>87</v>
      </c>
      <c r="BK135" s="247">
        <f>ROUND(I135*H135,2)</f>
        <v>0</v>
      </c>
      <c r="BL135" s="14" t="s">
        <v>183</v>
      </c>
      <c r="BM135" s="246" t="s">
        <v>3722</v>
      </c>
    </row>
    <row r="136" s="2" customFormat="1" ht="16.5" customHeight="1">
      <c r="A136" s="35"/>
      <c r="B136" s="36"/>
      <c r="C136" s="234" t="s">
        <v>212</v>
      </c>
      <c r="D136" s="234" t="s">
        <v>179</v>
      </c>
      <c r="E136" s="235" t="s">
        <v>3723</v>
      </c>
      <c r="F136" s="236" t="s">
        <v>3724</v>
      </c>
      <c r="G136" s="237" t="s">
        <v>371</v>
      </c>
      <c r="H136" s="238">
        <v>8</v>
      </c>
      <c r="I136" s="239"/>
      <c r="J136" s="240">
        <f>ROUND(I136*H136,2)</f>
        <v>0</v>
      </c>
      <c r="K136" s="241"/>
      <c r="L136" s="41"/>
      <c r="M136" s="242" t="s">
        <v>1</v>
      </c>
      <c r="N136" s="243" t="s">
        <v>40</v>
      </c>
      <c r="O136" s="94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6" t="s">
        <v>183</v>
      </c>
      <c r="AT136" s="246" t="s">
        <v>179</v>
      </c>
      <c r="AU136" s="246" t="s">
        <v>87</v>
      </c>
      <c r="AY136" s="14" t="s">
        <v>177</v>
      </c>
      <c r="BE136" s="247">
        <f>IF(N136="základná",J136,0)</f>
        <v>0</v>
      </c>
      <c r="BF136" s="247">
        <f>IF(N136="znížená",J136,0)</f>
        <v>0</v>
      </c>
      <c r="BG136" s="247">
        <f>IF(N136="zákl. prenesená",J136,0)</f>
        <v>0</v>
      </c>
      <c r="BH136" s="247">
        <f>IF(N136="zníž. prenesená",J136,0)</f>
        <v>0</v>
      </c>
      <c r="BI136" s="247">
        <f>IF(N136="nulová",J136,0)</f>
        <v>0</v>
      </c>
      <c r="BJ136" s="14" t="s">
        <v>87</v>
      </c>
      <c r="BK136" s="247">
        <f>ROUND(I136*H136,2)</f>
        <v>0</v>
      </c>
      <c r="BL136" s="14" t="s">
        <v>183</v>
      </c>
      <c r="BM136" s="246" t="s">
        <v>3725</v>
      </c>
    </row>
    <row r="137" s="2" customFormat="1" ht="16.5" customHeight="1">
      <c r="A137" s="35"/>
      <c r="B137" s="36"/>
      <c r="C137" s="248" t="s">
        <v>216</v>
      </c>
      <c r="D137" s="248" t="s">
        <v>270</v>
      </c>
      <c r="E137" s="249" t="s">
        <v>3726</v>
      </c>
      <c r="F137" s="250" t="s">
        <v>3724</v>
      </c>
      <c r="G137" s="251" t="s">
        <v>371</v>
      </c>
      <c r="H137" s="252">
        <v>8</v>
      </c>
      <c r="I137" s="253"/>
      <c r="J137" s="254">
        <f>ROUND(I137*H137,2)</f>
        <v>0</v>
      </c>
      <c r="K137" s="255"/>
      <c r="L137" s="256"/>
      <c r="M137" s="257" t="s">
        <v>1</v>
      </c>
      <c r="N137" s="258" t="s">
        <v>40</v>
      </c>
      <c r="O137" s="94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6" t="s">
        <v>208</v>
      </c>
      <c r="AT137" s="246" t="s">
        <v>270</v>
      </c>
      <c r="AU137" s="246" t="s">
        <v>87</v>
      </c>
      <c r="AY137" s="14" t="s">
        <v>177</v>
      </c>
      <c r="BE137" s="247">
        <f>IF(N137="základná",J137,0)</f>
        <v>0</v>
      </c>
      <c r="BF137" s="247">
        <f>IF(N137="znížená",J137,0)</f>
        <v>0</v>
      </c>
      <c r="BG137" s="247">
        <f>IF(N137="zákl. prenesená",J137,0)</f>
        <v>0</v>
      </c>
      <c r="BH137" s="247">
        <f>IF(N137="zníž. prenesená",J137,0)</f>
        <v>0</v>
      </c>
      <c r="BI137" s="247">
        <f>IF(N137="nulová",J137,0)</f>
        <v>0</v>
      </c>
      <c r="BJ137" s="14" t="s">
        <v>87</v>
      </c>
      <c r="BK137" s="247">
        <f>ROUND(I137*H137,2)</f>
        <v>0</v>
      </c>
      <c r="BL137" s="14" t="s">
        <v>183</v>
      </c>
      <c r="BM137" s="246" t="s">
        <v>3727</v>
      </c>
    </row>
    <row r="138" s="12" customFormat="1" ht="22.8" customHeight="1">
      <c r="A138" s="12"/>
      <c r="B138" s="218"/>
      <c r="C138" s="219"/>
      <c r="D138" s="220" t="s">
        <v>73</v>
      </c>
      <c r="E138" s="232" t="s">
        <v>2312</v>
      </c>
      <c r="F138" s="232" t="s">
        <v>3728</v>
      </c>
      <c r="G138" s="219"/>
      <c r="H138" s="219"/>
      <c r="I138" s="222"/>
      <c r="J138" s="233">
        <f>BK138</f>
        <v>0</v>
      </c>
      <c r="K138" s="219"/>
      <c r="L138" s="224"/>
      <c r="M138" s="225"/>
      <c r="N138" s="226"/>
      <c r="O138" s="226"/>
      <c r="P138" s="227">
        <f>SUM(P139:P140)</f>
        <v>0</v>
      </c>
      <c r="Q138" s="226"/>
      <c r="R138" s="227">
        <f>SUM(R139:R140)</f>
        <v>0</v>
      </c>
      <c r="S138" s="226"/>
      <c r="T138" s="228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9" t="s">
        <v>81</v>
      </c>
      <c r="AT138" s="230" t="s">
        <v>73</v>
      </c>
      <c r="AU138" s="230" t="s">
        <v>81</v>
      </c>
      <c r="AY138" s="229" t="s">
        <v>177</v>
      </c>
      <c r="BK138" s="231">
        <f>SUM(BK139:BK140)</f>
        <v>0</v>
      </c>
    </row>
    <row r="139" s="2" customFormat="1" ht="16.5" customHeight="1">
      <c r="A139" s="35"/>
      <c r="B139" s="36"/>
      <c r="C139" s="234" t="s">
        <v>220</v>
      </c>
      <c r="D139" s="234" t="s">
        <v>179</v>
      </c>
      <c r="E139" s="235" t="s">
        <v>3729</v>
      </c>
      <c r="F139" s="236" t="s">
        <v>3730</v>
      </c>
      <c r="G139" s="237" t="s">
        <v>182</v>
      </c>
      <c r="H139" s="238">
        <v>350</v>
      </c>
      <c r="I139" s="239"/>
      <c r="J139" s="240">
        <f>ROUND(I139*H139,2)</f>
        <v>0</v>
      </c>
      <c r="K139" s="241"/>
      <c r="L139" s="41"/>
      <c r="M139" s="242" t="s">
        <v>1</v>
      </c>
      <c r="N139" s="243" t="s">
        <v>40</v>
      </c>
      <c r="O139" s="94"/>
      <c r="P139" s="244">
        <f>O139*H139</f>
        <v>0</v>
      </c>
      <c r="Q139" s="244">
        <v>0</v>
      </c>
      <c r="R139" s="244">
        <f>Q139*H139</f>
        <v>0</v>
      </c>
      <c r="S139" s="244">
        <v>0</v>
      </c>
      <c r="T139" s="24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6" t="s">
        <v>183</v>
      </c>
      <c r="AT139" s="246" t="s">
        <v>179</v>
      </c>
      <c r="AU139" s="246" t="s">
        <v>87</v>
      </c>
      <c r="AY139" s="14" t="s">
        <v>177</v>
      </c>
      <c r="BE139" s="247">
        <f>IF(N139="základná",J139,0)</f>
        <v>0</v>
      </c>
      <c r="BF139" s="247">
        <f>IF(N139="znížená",J139,0)</f>
        <v>0</v>
      </c>
      <c r="BG139" s="247">
        <f>IF(N139="zákl. prenesená",J139,0)</f>
        <v>0</v>
      </c>
      <c r="BH139" s="247">
        <f>IF(N139="zníž. prenesená",J139,0)</f>
        <v>0</v>
      </c>
      <c r="BI139" s="247">
        <f>IF(N139="nulová",J139,0)</f>
        <v>0</v>
      </c>
      <c r="BJ139" s="14" t="s">
        <v>87</v>
      </c>
      <c r="BK139" s="247">
        <f>ROUND(I139*H139,2)</f>
        <v>0</v>
      </c>
      <c r="BL139" s="14" t="s">
        <v>183</v>
      </c>
      <c r="BM139" s="246" t="s">
        <v>3731</v>
      </c>
    </row>
    <row r="140" s="2" customFormat="1" ht="16.5" customHeight="1">
      <c r="A140" s="35"/>
      <c r="B140" s="36"/>
      <c r="C140" s="248" t="s">
        <v>225</v>
      </c>
      <c r="D140" s="248" t="s">
        <v>270</v>
      </c>
      <c r="E140" s="249" t="s">
        <v>3732</v>
      </c>
      <c r="F140" s="250" t="s">
        <v>3730</v>
      </c>
      <c r="G140" s="251" t="s">
        <v>182</v>
      </c>
      <c r="H140" s="252">
        <v>350</v>
      </c>
      <c r="I140" s="253"/>
      <c r="J140" s="254">
        <f>ROUND(I140*H140,2)</f>
        <v>0</v>
      </c>
      <c r="K140" s="255"/>
      <c r="L140" s="256"/>
      <c r="M140" s="257" t="s">
        <v>1</v>
      </c>
      <c r="N140" s="258" t="s">
        <v>40</v>
      </c>
      <c r="O140" s="94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6" t="s">
        <v>208</v>
      </c>
      <c r="AT140" s="246" t="s">
        <v>270</v>
      </c>
      <c r="AU140" s="246" t="s">
        <v>87</v>
      </c>
      <c r="AY140" s="14" t="s">
        <v>177</v>
      </c>
      <c r="BE140" s="247">
        <f>IF(N140="základná",J140,0)</f>
        <v>0</v>
      </c>
      <c r="BF140" s="247">
        <f>IF(N140="znížená",J140,0)</f>
        <v>0</v>
      </c>
      <c r="BG140" s="247">
        <f>IF(N140="zákl. prenesená",J140,0)</f>
        <v>0</v>
      </c>
      <c r="BH140" s="247">
        <f>IF(N140="zníž. prenesená",J140,0)</f>
        <v>0</v>
      </c>
      <c r="BI140" s="247">
        <f>IF(N140="nulová",J140,0)</f>
        <v>0</v>
      </c>
      <c r="BJ140" s="14" t="s">
        <v>87</v>
      </c>
      <c r="BK140" s="247">
        <f>ROUND(I140*H140,2)</f>
        <v>0</v>
      </c>
      <c r="BL140" s="14" t="s">
        <v>183</v>
      </c>
      <c r="BM140" s="246" t="s">
        <v>3733</v>
      </c>
    </row>
    <row r="141" s="12" customFormat="1" ht="22.8" customHeight="1">
      <c r="A141" s="12"/>
      <c r="B141" s="218"/>
      <c r="C141" s="219"/>
      <c r="D141" s="220" t="s">
        <v>73</v>
      </c>
      <c r="E141" s="232" t="s">
        <v>2314</v>
      </c>
      <c r="F141" s="232" t="s">
        <v>3734</v>
      </c>
      <c r="G141" s="219"/>
      <c r="H141" s="219"/>
      <c r="I141" s="222"/>
      <c r="J141" s="233">
        <f>BK141</f>
        <v>0</v>
      </c>
      <c r="K141" s="219"/>
      <c r="L141" s="224"/>
      <c r="M141" s="225"/>
      <c r="N141" s="226"/>
      <c r="O141" s="226"/>
      <c r="P141" s="227">
        <f>SUM(P142:P143)</f>
        <v>0</v>
      </c>
      <c r="Q141" s="226"/>
      <c r="R141" s="227">
        <f>SUM(R142:R143)</f>
        <v>0</v>
      </c>
      <c r="S141" s="226"/>
      <c r="T141" s="228">
        <f>SUM(T142:T143)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9" t="s">
        <v>81</v>
      </c>
      <c r="AT141" s="230" t="s">
        <v>73</v>
      </c>
      <c r="AU141" s="230" t="s">
        <v>81</v>
      </c>
      <c r="AY141" s="229" t="s">
        <v>177</v>
      </c>
      <c r="BK141" s="231">
        <f>SUM(BK142:BK143)</f>
        <v>0</v>
      </c>
    </row>
    <row r="142" s="2" customFormat="1" ht="16.5" customHeight="1">
      <c r="A142" s="35"/>
      <c r="B142" s="36"/>
      <c r="C142" s="234" t="s">
        <v>229</v>
      </c>
      <c r="D142" s="234" t="s">
        <v>179</v>
      </c>
      <c r="E142" s="235" t="s">
        <v>3735</v>
      </c>
      <c r="F142" s="236" t="s">
        <v>3736</v>
      </c>
      <c r="G142" s="237" t="s">
        <v>182</v>
      </c>
      <c r="H142" s="238">
        <v>80</v>
      </c>
      <c r="I142" s="239"/>
      <c r="J142" s="240">
        <f>ROUND(I142*H142,2)</f>
        <v>0</v>
      </c>
      <c r="K142" s="241"/>
      <c r="L142" s="41"/>
      <c r="M142" s="242" t="s">
        <v>1</v>
      </c>
      <c r="N142" s="243" t="s">
        <v>40</v>
      </c>
      <c r="O142" s="94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6" t="s">
        <v>183</v>
      </c>
      <c r="AT142" s="246" t="s">
        <v>179</v>
      </c>
      <c r="AU142" s="246" t="s">
        <v>87</v>
      </c>
      <c r="AY142" s="14" t="s">
        <v>177</v>
      </c>
      <c r="BE142" s="247">
        <f>IF(N142="základná",J142,0)</f>
        <v>0</v>
      </c>
      <c r="BF142" s="247">
        <f>IF(N142="znížená",J142,0)</f>
        <v>0</v>
      </c>
      <c r="BG142" s="247">
        <f>IF(N142="zákl. prenesená",J142,0)</f>
        <v>0</v>
      </c>
      <c r="BH142" s="247">
        <f>IF(N142="zníž. prenesená",J142,0)</f>
        <v>0</v>
      </c>
      <c r="BI142" s="247">
        <f>IF(N142="nulová",J142,0)</f>
        <v>0</v>
      </c>
      <c r="BJ142" s="14" t="s">
        <v>87</v>
      </c>
      <c r="BK142" s="247">
        <f>ROUND(I142*H142,2)</f>
        <v>0</v>
      </c>
      <c r="BL142" s="14" t="s">
        <v>183</v>
      </c>
      <c r="BM142" s="246" t="s">
        <v>3737</v>
      </c>
    </row>
    <row r="143" s="2" customFormat="1" ht="16.5" customHeight="1">
      <c r="A143" s="35"/>
      <c r="B143" s="36"/>
      <c r="C143" s="248" t="s">
        <v>233</v>
      </c>
      <c r="D143" s="248" t="s">
        <v>270</v>
      </c>
      <c r="E143" s="249" t="s">
        <v>3738</v>
      </c>
      <c r="F143" s="250" t="s">
        <v>3736</v>
      </c>
      <c r="G143" s="251" t="s">
        <v>182</v>
      </c>
      <c r="H143" s="252">
        <v>80</v>
      </c>
      <c r="I143" s="253"/>
      <c r="J143" s="254">
        <f>ROUND(I143*H143,2)</f>
        <v>0</v>
      </c>
      <c r="K143" s="255"/>
      <c r="L143" s="256"/>
      <c r="M143" s="257" t="s">
        <v>1</v>
      </c>
      <c r="N143" s="258" t="s">
        <v>40</v>
      </c>
      <c r="O143" s="94"/>
      <c r="P143" s="244">
        <f>O143*H143</f>
        <v>0</v>
      </c>
      <c r="Q143" s="244">
        <v>0</v>
      </c>
      <c r="R143" s="244">
        <f>Q143*H143</f>
        <v>0</v>
      </c>
      <c r="S143" s="244">
        <v>0</v>
      </c>
      <c r="T143" s="24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6" t="s">
        <v>208</v>
      </c>
      <c r="AT143" s="246" t="s">
        <v>270</v>
      </c>
      <c r="AU143" s="246" t="s">
        <v>87</v>
      </c>
      <c r="AY143" s="14" t="s">
        <v>177</v>
      </c>
      <c r="BE143" s="247">
        <f>IF(N143="základná",J143,0)</f>
        <v>0</v>
      </c>
      <c r="BF143" s="247">
        <f>IF(N143="znížená",J143,0)</f>
        <v>0</v>
      </c>
      <c r="BG143" s="247">
        <f>IF(N143="zákl. prenesená",J143,0)</f>
        <v>0</v>
      </c>
      <c r="BH143" s="247">
        <f>IF(N143="zníž. prenesená",J143,0)</f>
        <v>0</v>
      </c>
      <c r="BI143" s="247">
        <f>IF(N143="nulová",J143,0)</f>
        <v>0</v>
      </c>
      <c r="BJ143" s="14" t="s">
        <v>87</v>
      </c>
      <c r="BK143" s="247">
        <f>ROUND(I143*H143,2)</f>
        <v>0</v>
      </c>
      <c r="BL143" s="14" t="s">
        <v>183</v>
      </c>
      <c r="BM143" s="246" t="s">
        <v>3739</v>
      </c>
    </row>
    <row r="144" s="12" customFormat="1" ht="22.8" customHeight="1">
      <c r="A144" s="12"/>
      <c r="B144" s="218"/>
      <c r="C144" s="219"/>
      <c r="D144" s="220" t="s">
        <v>73</v>
      </c>
      <c r="E144" s="232" t="s">
        <v>2323</v>
      </c>
      <c r="F144" s="232" t="s">
        <v>3740</v>
      </c>
      <c r="G144" s="219"/>
      <c r="H144" s="219"/>
      <c r="I144" s="222"/>
      <c r="J144" s="233">
        <f>BK144</f>
        <v>0</v>
      </c>
      <c r="K144" s="219"/>
      <c r="L144" s="224"/>
      <c r="M144" s="225"/>
      <c r="N144" s="226"/>
      <c r="O144" s="226"/>
      <c r="P144" s="227">
        <f>SUM(P145:P148)</f>
        <v>0</v>
      </c>
      <c r="Q144" s="226"/>
      <c r="R144" s="227">
        <f>SUM(R145:R148)</f>
        <v>0</v>
      </c>
      <c r="S144" s="226"/>
      <c r="T144" s="228">
        <f>SUM(T145:T148)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9" t="s">
        <v>81</v>
      </c>
      <c r="AT144" s="230" t="s">
        <v>73</v>
      </c>
      <c r="AU144" s="230" t="s">
        <v>81</v>
      </c>
      <c r="AY144" s="229" t="s">
        <v>177</v>
      </c>
      <c r="BK144" s="231">
        <f>SUM(BK145:BK148)</f>
        <v>0</v>
      </c>
    </row>
    <row r="145" s="2" customFormat="1" ht="16.5" customHeight="1">
      <c r="A145" s="35"/>
      <c r="B145" s="36"/>
      <c r="C145" s="234" t="s">
        <v>237</v>
      </c>
      <c r="D145" s="234" t="s">
        <v>179</v>
      </c>
      <c r="E145" s="235" t="s">
        <v>2288</v>
      </c>
      <c r="F145" s="236" t="s">
        <v>2289</v>
      </c>
      <c r="G145" s="237" t="s">
        <v>182</v>
      </c>
      <c r="H145" s="238">
        <v>320</v>
      </c>
      <c r="I145" s="239"/>
      <c r="J145" s="240">
        <f>ROUND(I145*H145,2)</f>
        <v>0</v>
      </c>
      <c r="K145" s="241"/>
      <c r="L145" s="41"/>
      <c r="M145" s="242" t="s">
        <v>1</v>
      </c>
      <c r="N145" s="243" t="s">
        <v>40</v>
      </c>
      <c r="O145" s="94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6" t="s">
        <v>183</v>
      </c>
      <c r="AT145" s="246" t="s">
        <v>179</v>
      </c>
      <c r="AU145" s="246" t="s">
        <v>87</v>
      </c>
      <c r="AY145" s="14" t="s">
        <v>177</v>
      </c>
      <c r="BE145" s="247">
        <f>IF(N145="základná",J145,0)</f>
        <v>0</v>
      </c>
      <c r="BF145" s="247">
        <f>IF(N145="znížená",J145,0)</f>
        <v>0</v>
      </c>
      <c r="BG145" s="247">
        <f>IF(N145="zákl. prenesená",J145,0)</f>
        <v>0</v>
      </c>
      <c r="BH145" s="247">
        <f>IF(N145="zníž. prenesená",J145,0)</f>
        <v>0</v>
      </c>
      <c r="BI145" s="247">
        <f>IF(N145="nulová",J145,0)</f>
        <v>0</v>
      </c>
      <c r="BJ145" s="14" t="s">
        <v>87</v>
      </c>
      <c r="BK145" s="247">
        <f>ROUND(I145*H145,2)</f>
        <v>0</v>
      </c>
      <c r="BL145" s="14" t="s">
        <v>183</v>
      </c>
      <c r="BM145" s="246" t="s">
        <v>3741</v>
      </c>
    </row>
    <row r="146" s="2" customFormat="1" ht="16.5" customHeight="1">
      <c r="A146" s="35"/>
      <c r="B146" s="36"/>
      <c r="C146" s="248" t="s">
        <v>241</v>
      </c>
      <c r="D146" s="248" t="s">
        <v>270</v>
      </c>
      <c r="E146" s="249" t="s">
        <v>2291</v>
      </c>
      <c r="F146" s="250" t="s">
        <v>2289</v>
      </c>
      <c r="G146" s="251" t="s">
        <v>182</v>
      </c>
      <c r="H146" s="252">
        <v>320</v>
      </c>
      <c r="I146" s="253"/>
      <c r="J146" s="254">
        <f>ROUND(I146*H146,2)</f>
        <v>0</v>
      </c>
      <c r="K146" s="255"/>
      <c r="L146" s="256"/>
      <c r="M146" s="257" t="s">
        <v>1</v>
      </c>
      <c r="N146" s="258" t="s">
        <v>40</v>
      </c>
      <c r="O146" s="94"/>
      <c r="P146" s="244">
        <f>O146*H146</f>
        <v>0</v>
      </c>
      <c r="Q146" s="244">
        <v>0</v>
      </c>
      <c r="R146" s="244">
        <f>Q146*H146</f>
        <v>0</v>
      </c>
      <c r="S146" s="244">
        <v>0</v>
      </c>
      <c r="T146" s="24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6" t="s">
        <v>208</v>
      </c>
      <c r="AT146" s="246" t="s">
        <v>270</v>
      </c>
      <c r="AU146" s="246" t="s">
        <v>87</v>
      </c>
      <c r="AY146" s="14" t="s">
        <v>177</v>
      </c>
      <c r="BE146" s="247">
        <f>IF(N146="základná",J146,0)</f>
        <v>0</v>
      </c>
      <c r="BF146" s="247">
        <f>IF(N146="znížená",J146,0)</f>
        <v>0</v>
      </c>
      <c r="BG146" s="247">
        <f>IF(N146="zákl. prenesená",J146,0)</f>
        <v>0</v>
      </c>
      <c r="BH146" s="247">
        <f>IF(N146="zníž. prenesená",J146,0)</f>
        <v>0</v>
      </c>
      <c r="BI146" s="247">
        <f>IF(N146="nulová",J146,0)</f>
        <v>0</v>
      </c>
      <c r="BJ146" s="14" t="s">
        <v>87</v>
      </c>
      <c r="BK146" s="247">
        <f>ROUND(I146*H146,2)</f>
        <v>0</v>
      </c>
      <c r="BL146" s="14" t="s">
        <v>183</v>
      </c>
      <c r="BM146" s="246" t="s">
        <v>3742</v>
      </c>
    </row>
    <row r="147" s="2" customFormat="1" ht="16.5" customHeight="1">
      <c r="A147" s="35"/>
      <c r="B147" s="36"/>
      <c r="C147" s="234" t="s">
        <v>245</v>
      </c>
      <c r="D147" s="234" t="s">
        <v>179</v>
      </c>
      <c r="E147" s="235" t="s">
        <v>2300</v>
      </c>
      <c r="F147" s="236" t="s">
        <v>2301</v>
      </c>
      <c r="G147" s="237" t="s">
        <v>187</v>
      </c>
      <c r="H147" s="238">
        <v>104</v>
      </c>
      <c r="I147" s="239"/>
      <c r="J147" s="240">
        <f>ROUND(I147*H147,2)</f>
        <v>0</v>
      </c>
      <c r="K147" s="241"/>
      <c r="L147" s="41"/>
      <c r="M147" s="242" t="s">
        <v>1</v>
      </c>
      <c r="N147" s="243" t="s">
        <v>40</v>
      </c>
      <c r="O147" s="94"/>
      <c r="P147" s="244">
        <f>O147*H147</f>
        <v>0</v>
      </c>
      <c r="Q147" s="244">
        <v>0</v>
      </c>
      <c r="R147" s="244">
        <f>Q147*H147</f>
        <v>0</v>
      </c>
      <c r="S147" s="244">
        <v>0</v>
      </c>
      <c r="T147" s="24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6" t="s">
        <v>183</v>
      </c>
      <c r="AT147" s="246" t="s">
        <v>179</v>
      </c>
      <c r="AU147" s="246" t="s">
        <v>87</v>
      </c>
      <c r="AY147" s="14" t="s">
        <v>177</v>
      </c>
      <c r="BE147" s="247">
        <f>IF(N147="základná",J147,0)</f>
        <v>0</v>
      </c>
      <c r="BF147" s="247">
        <f>IF(N147="znížená",J147,0)</f>
        <v>0</v>
      </c>
      <c r="BG147" s="247">
        <f>IF(N147="zákl. prenesená",J147,0)</f>
        <v>0</v>
      </c>
      <c r="BH147" s="247">
        <f>IF(N147="zníž. prenesená",J147,0)</f>
        <v>0</v>
      </c>
      <c r="BI147" s="247">
        <f>IF(N147="nulová",J147,0)</f>
        <v>0</v>
      </c>
      <c r="BJ147" s="14" t="s">
        <v>87</v>
      </c>
      <c r="BK147" s="247">
        <f>ROUND(I147*H147,2)</f>
        <v>0</v>
      </c>
      <c r="BL147" s="14" t="s">
        <v>183</v>
      </c>
      <c r="BM147" s="246" t="s">
        <v>3743</v>
      </c>
    </row>
    <row r="148" s="2" customFormat="1" ht="16.5" customHeight="1">
      <c r="A148" s="35"/>
      <c r="B148" s="36"/>
      <c r="C148" s="234" t="s">
        <v>249</v>
      </c>
      <c r="D148" s="234" t="s">
        <v>179</v>
      </c>
      <c r="E148" s="235" t="s">
        <v>2303</v>
      </c>
      <c r="F148" s="236" t="s">
        <v>2304</v>
      </c>
      <c r="G148" s="237" t="s">
        <v>187</v>
      </c>
      <c r="H148" s="238">
        <v>104</v>
      </c>
      <c r="I148" s="239"/>
      <c r="J148" s="240">
        <f>ROUND(I148*H148,2)</f>
        <v>0</v>
      </c>
      <c r="K148" s="241"/>
      <c r="L148" s="41"/>
      <c r="M148" s="242" t="s">
        <v>1</v>
      </c>
      <c r="N148" s="243" t="s">
        <v>40</v>
      </c>
      <c r="O148" s="94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6" t="s">
        <v>183</v>
      </c>
      <c r="AT148" s="246" t="s">
        <v>179</v>
      </c>
      <c r="AU148" s="246" t="s">
        <v>87</v>
      </c>
      <c r="AY148" s="14" t="s">
        <v>177</v>
      </c>
      <c r="BE148" s="247">
        <f>IF(N148="základná",J148,0)</f>
        <v>0</v>
      </c>
      <c r="BF148" s="247">
        <f>IF(N148="znížená",J148,0)</f>
        <v>0</v>
      </c>
      <c r="BG148" s="247">
        <f>IF(N148="zákl. prenesená",J148,0)</f>
        <v>0</v>
      </c>
      <c r="BH148" s="247">
        <f>IF(N148="zníž. prenesená",J148,0)</f>
        <v>0</v>
      </c>
      <c r="BI148" s="247">
        <f>IF(N148="nulová",J148,0)</f>
        <v>0</v>
      </c>
      <c r="BJ148" s="14" t="s">
        <v>87</v>
      </c>
      <c r="BK148" s="247">
        <f>ROUND(I148*H148,2)</f>
        <v>0</v>
      </c>
      <c r="BL148" s="14" t="s">
        <v>183</v>
      </c>
      <c r="BM148" s="246" t="s">
        <v>3744</v>
      </c>
    </row>
    <row r="149" s="12" customFormat="1" ht="22.8" customHeight="1">
      <c r="A149" s="12"/>
      <c r="B149" s="218"/>
      <c r="C149" s="219"/>
      <c r="D149" s="220" t="s">
        <v>73</v>
      </c>
      <c r="E149" s="232" t="s">
        <v>2525</v>
      </c>
      <c r="F149" s="232" t="s">
        <v>3745</v>
      </c>
      <c r="G149" s="219"/>
      <c r="H149" s="219"/>
      <c r="I149" s="222"/>
      <c r="J149" s="233">
        <f>BK149</f>
        <v>0</v>
      </c>
      <c r="K149" s="219"/>
      <c r="L149" s="224"/>
      <c r="M149" s="225"/>
      <c r="N149" s="226"/>
      <c r="O149" s="226"/>
      <c r="P149" s="227">
        <f>SUM(P150:P153)</f>
        <v>0</v>
      </c>
      <c r="Q149" s="226"/>
      <c r="R149" s="227">
        <f>SUM(R150:R153)</f>
        <v>0</v>
      </c>
      <c r="S149" s="226"/>
      <c r="T149" s="228">
        <f>SUM(T150:T153)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9" t="s">
        <v>81</v>
      </c>
      <c r="AT149" s="230" t="s">
        <v>73</v>
      </c>
      <c r="AU149" s="230" t="s">
        <v>81</v>
      </c>
      <c r="AY149" s="229" t="s">
        <v>177</v>
      </c>
      <c r="BK149" s="231">
        <f>SUM(BK150:BK153)</f>
        <v>0</v>
      </c>
    </row>
    <row r="150" s="2" customFormat="1" ht="16.5" customHeight="1">
      <c r="A150" s="35"/>
      <c r="B150" s="36"/>
      <c r="C150" s="234" t="s">
        <v>253</v>
      </c>
      <c r="D150" s="234" t="s">
        <v>179</v>
      </c>
      <c r="E150" s="235" t="s">
        <v>2669</v>
      </c>
      <c r="F150" s="236" t="s">
        <v>2670</v>
      </c>
      <c r="G150" s="237" t="s">
        <v>182</v>
      </c>
      <c r="H150" s="238">
        <v>65</v>
      </c>
      <c r="I150" s="239"/>
      <c r="J150" s="240">
        <f>ROUND(I150*H150,2)</f>
        <v>0</v>
      </c>
      <c r="K150" s="241"/>
      <c r="L150" s="41"/>
      <c r="M150" s="242" t="s">
        <v>1</v>
      </c>
      <c r="N150" s="243" t="s">
        <v>40</v>
      </c>
      <c r="O150" s="94"/>
      <c r="P150" s="244">
        <f>O150*H150</f>
        <v>0</v>
      </c>
      <c r="Q150" s="244">
        <v>0</v>
      </c>
      <c r="R150" s="244">
        <f>Q150*H150</f>
        <v>0</v>
      </c>
      <c r="S150" s="244">
        <v>0</v>
      </c>
      <c r="T150" s="24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6" t="s">
        <v>183</v>
      </c>
      <c r="AT150" s="246" t="s">
        <v>179</v>
      </c>
      <c r="AU150" s="246" t="s">
        <v>87</v>
      </c>
      <c r="AY150" s="14" t="s">
        <v>177</v>
      </c>
      <c r="BE150" s="247">
        <f>IF(N150="základná",J150,0)</f>
        <v>0</v>
      </c>
      <c r="BF150" s="247">
        <f>IF(N150="znížená",J150,0)</f>
        <v>0</v>
      </c>
      <c r="BG150" s="247">
        <f>IF(N150="zákl. prenesená",J150,0)</f>
        <v>0</v>
      </c>
      <c r="BH150" s="247">
        <f>IF(N150="zníž. prenesená",J150,0)</f>
        <v>0</v>
      </c>
      <c r="BI150" s="247">
        <f>IF(N150="nulová",J150,0)</f>
        <v>0</v>
      </c>
      <c r="BJ150" s="14" t="s">
        <v>87</v>
      </c>
      <c r="BK150" s="247">
        <f>ROUND(I150*H150,2)</f>
        <v>0</v>
      </c>
      <c r="BL150" s="14" t="s">
        <v>183</v>
      </c>
      <c r="BM150" s="246" t="s">
        <v>3746</v>
      </c>
    </row>
    <row r="151" s="2" customFormat="1" ht="16.5" customHeight="1">
      <c r="A151" s="35"/>
      <c r="B151" s="36"/>
      <c r="C151" s="248" t="s">
        <v>7</v>
      </c>
      <c r="D151" s="248" t="s">
        <v>270</v>
      </c>
      <c r="E151" s="249" t="s">
        <v>2672</v>
      </c>
      <c r="F151" s="250" t="s">
        <v>2670</v>
      </c>
      <c r="G151" s="251" t="s">
        <v>182</v>
      </c>
      <c r="H151" s="252">
        <v>65</v>
      </c>
      <c r="I151" s="253"/>
      <c r="J151" s="254">
        <f>ROUND(I151*H151,2)</f>
        <v>0</v>
      </c>
      <c r="K151" s="255"/>
      <c r="L151" s="256"/>
      <c r="M151" s="257" t="s">
        <v>1</v>
      </c>
      <c r="N151" s="258" t="s">
        <v>40</v>
      </c>
      <c r="O151" s="94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6" t="s">
        <v>208</v>
      </c>
      <c r="AT151" s="246" t="s">
        <v>270</v>
      </c>
      <c r="AU151" s="246" t="s">
        <v>87</v>
      </c>
      <c r="AY151" s="14" t="s">
        <v>177</v>
      </c>
      <c r="BE151" s="247">
        <f>IF(N151="základná",J151,0)</f>
        <v>0</v>
      </c>
      <c r="BF151" s="247">
        <f>IF(N151="znížená",J151,0)</f>
        <v>0</v>
      </c>
      <c r="BG151" s="247">
        <f>IF(N151="zákl. prenesená",J151,0)</f>
        <v>0</v>
      </c>
      <c r="BH151" s="247">
        <f>IF(N151="zníž. prenesená",J151,0)</f>
        <v>0</v>
      </c>
      <c r="BI151" s="247">
        <f>IF(N151="nulová",J151,0)</f>
        <v>0</v>
      </c>
      <c r="BJ151" s="14" t="s">
        <v>87</v>
      </c>
      <c r="BK151" s="247">
        <f>ROUND(I151*H151,2)</f>
        <v>0</v>
      </c>
      <c r="BL151" s="14" t="s">
        <v>183</v>
      </c>
      <c r="BM151" s="246" t="s">
        <v>3747</v>
      </c>
    </row>
    <row r="152" s="2" customFormat="1" ht="16.5" customHeight="1">
      <c r="A152" s="35"/>
      <c r="B152" s="36"/>
      <c r="C152" s="234" t="s">
        <v>260</v>
      </c>
      <c r="D152" s="234" t="s">
        <v>179</v>
      </c>
      <c r="E152" s="235" t="s">
        <v>2677</v>
      </c>
      <c r="F152" s="236" t="s">
        <v>2678</v>
      </c>
      <c r="G152" s="237" t="s">
        <v>182</v>
      </c>
      <c r="H152" s="238">
        <v>320</v>
      </c>
      <c r="I152" s="239"/>
      <c r="J152" s="240">
        <f>ROUND(I152*H152,2)</f>
        <v>0</v>
      </c>
      <c r="K152" s="241"/>
      <c r="L152" s="41"/>
      <c r="M152" s="242" t="s">
        <v>1</v>
      </c>
      <c r="N152" s="243" t="s">
        <v>40</v>
      </c>
      <c r="O152" s="94"/>
      <c r="P152" s="244">
        <f>O152*H152</f>
        <v>0</v>
      </c>
      <c r="Q152" s="244">
        <v>0</v>
      </c>
      <c r="R152" s="244">
        <f>Q152*H152</f>
        <v>0</v>
      </c>
      <c r="S152" s="244">
        <v>0</v>
      </c>
      <c r="T152" s="24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6" t="s">
        <v>183</v>
      </c>
      <c r="AT152" s="246" t="s">
        <v>179</v>
      </c>
      <c r="AU152" s="246" t="s">
        <v>87</v>
      </c>
      <c r="AY152" s="14" t="s">
        <v>177</v>
      </c>
      <c r="BE152" s="247">
        <f>IF(N152="základná",J152,0)</f>
        <v>0</v>
      </c>
      <c r="BF152" s="247">
        <f>IF(N152="znížená",J152,0)</f>
        <v>0</v>
      </c>
      <c r="BG152" s="247">
        <f>IF(N152="zákl. prenesená",J152,0)</f>
        <v>0</v>
      </c>
      <c r="BH152" s="247">
        <f>IF(N152="zníž. prenesená",J152,0)</f>
        <v>0</v>
      </c>
      <c r="BI152" s="247">
        <f>IF(N152="nulová",J152,0)</f>
        <v>0</v>
      </c>
      <c r="BJ152" s="14" t="s">
        <v>87</v>
      </c>
      <c r="BK152" s="247">
        <f>ROUND(I152*H152,2)</f>
        <v>0</v>
      </c>
      <c r="BL152" s="14" t="s">
        <v>183</v>
      </c>
      <c r="BM152" s="246" t="s">
        <v>3748</v>
      </c>
    </row>
    <row r="153" s="2" customFormat="1" ht="16.5" customHeight="1">
      <c r="A153" s="35"/>
      <c r="B153" s="36"/>
      <c r="C153" s="248" t="s">
        <v>265</v>
      </c>
      <c r="D153" s="248" t="s">
        <v>270</v>
      </c>
      <c r="E153" s="249" t="s">
        <v>2680</v>
      </c>
      <c r="F153" s="250" t="s">
        <v>2678</v>
      </c>
      <c r="G153" s="251" t="s">
        <v>182</v>
      </c>
      <c r="H153" s="252">
        <v>320</v>
      </c>
      <c r="I153" s="253"/>
      <c r="J153" s="254">
        <f>ROUND(I153*H153,2)</f>
        <v>0</v>
      </c>
      <c r="K153" s="255"/>
      <c r="L153" s="256"/>
      <c r="M153" s="257" t="s">
        <v>1</v>
      </c>
      <c r="N153" s="258" t="s">
        <v>40</v>
      </c>
      <c r="O153" s="94"/>
      <c r="P153" s="244">
        <f>O153*H153</f>
        <v>0</v>
      </c>
      <c r="Q153" s="244">
        <v>0</v>
      </c>
      <c r="R153" s="244">
        <f>Q153*H153</f>
        <v>0</v>
      </c>
      <c r="S153" s="244">
        <v>0</v>
      </c>
      <c r="T153" s="24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6" t="s">
        <v>208</v>
      </c>
      <c r="AT153" s="246" t="s">
        <v>270</v>
      </c>
      <c r="AU153" s="246" t="s">
        <v>87</v>
      </c>
      <c r="AY153" s="14" t="s">
        <v>177</v>
      </c>
      <c r="BE153" s="247">
        <f>IF(N153="základná",J153,0)</f>
        <v>0</v>
      </c>
      <c r="BF153" s="247">
        <f>IF(N153="znížená",J153,0)</f>
        <v>0</v>
      </c>
      <c r="BG153" s="247">
        <f>IF(N153="zákl. prenesená",J153,0)</f>
        <v>0</v>
      </c>
      <c r="BH153" s="247">
        <f>IF(N153="zníž. prenesená",J153,0)</f>
        <v>0</v>
      </c>
      <c r="BI153" s="247">
        <f>IF(N153="nulová",J153,0)</f>
        <v>0</v>
      </c>
      <c r="BJ153" s="14" t="s">
        <v>87</v>
      </c>
      <c r="BK153" s="247">
        <f>ROUND(I153*H153,2)</f>
        <v>0</v>
      </c>
      <c r="BL153" s="14" t="s">
        <v>183</v>
      </c>
      <c r="BM153" s="246" t="s">
        <v>3749</v>
      </c>
    </row>
    <row r="154" s="12" customFormat="1" ht="22.8" customHeight="1">
      <c r="A154" s="12"/>
      <c r="B154" s="218"/>
      <c r="C154" s="219"/>
      <c r="D154" s="220" t="s">
        <v>73</v>
      </c>
      <c r="E154" s="232" t="s">
        <v>2606</v>
      </c>
      <c r="F154" s="232" t="s">
        <v>3750</v>
      </c>
      <c r="G154" s="219"/>
      <c r="H154" s="219"/>
      <c r="I154" s="222"/>
      <c r="J154" s="233">
        <f>BK154</f>
        <v>0</v>
      </c>
      <c r="K154" s="219"/>
      <c r="L154" s="224"/>
      <c r="M154" s="225"/>
      <c r="N154" s="226"/>
      <c r="O154" s="226"/>
      <c r="P154" s="227">
        <f>SUM(P155:P157)</f>
        <v>0</v>
      </c>
      <c r="Q154" s="226"/>
      <c r="R154" s="227">
        <f>SUM(R155:R157)</f>
        <v>0</v>
      </c>
      <c r="S154" s="226"/>
      <c r="T154" s="228">
        <f>SUM(T155:T157)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9" t="s">
        <v>81</v>
      </c>
      <c r="AT154" s="230" t="s">
        <v>73</v>
      </c>
      <c r="AU154" s="230" t="s">
        <v>81</v>
      </c>
      <c r="AY154" s="229" t="s">
        <v>177</v>
      </c>
      <c r="BK154" s="231">
        <f>SUM(BK155:BK157)</f>
        <v>0</v>
      </c>
    </row>
    <row r="155" s="2" customFormat="1" ht="16.5" customHeight="1">
      <c r="A155" s="35"/>
      <c r="B155" s="36"/>
      <c r="C155" s="248" t="s">
        <v>269</v>
      </c>
      <c r="D155" s="248" t="s">
        <v>270</v>
      </c>
      <c r="E155" s="249" t="s">
        <v>2688</v>
      </c>
      <c r="F155" s="250" t="s">
        <v>2686</v>
      </c>
      <c r="G155" s="251" t="s">
        <v>371</v>
      </c>
      <c r="H155" s="252">
        <v>39</v>
      </c>
      <c r="I155" s="253"/>
      <c r="J155" s="254">
        <f>ROUND(I155*H155,2)</f>
        <v>0</v>
      </c>
      <c r="K155" s="255"/>
      <c r="L155" s="256"/>
      <c r="M155" s="257" t="s">
        <v>1</v>
      </c>
      <c r="N155" s="258" t="s">
        <v>40</v>
      </c>
      <c r="O155" s="94"/>
      <c r="P155" s="244">
        <f>O155*H155</f>
        <v>0</v>
      </c>
      <c r="Q155" s="244">
        <v>0</v>
      </c>
      <c r="R155" s="244">
        <f>Q155*H155</f>
        <v>0</v>
      </c>
      <c r="S155" s="244">
        <v>0</v>
      </c>
      <c r="T155" s="24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6" t="s">
        <v>208</v>
      </c>
      <c r="AT155" s="246" t="s">
        <v>270</v>
      </c>
      <c r="AU155" s="246" t="s">
        <v>87</v>
      </c>
      <c r="AY155" s="14" t="s">
        <v>177</v>
      </c>
      <c r="BE155" s="247">
        <f>IF(N155="základná",J155,0)</f>
        <v>0</v>
      </c>
      <c r="BF155" s="247">
        <f>IF(N155="znížená",J155,0)</f>
        <v>0</v>
      </c>
      <c r="BG155" s="247">
        <f>IF(N155="zákl. prenesená",J155,0)</f>
        <v>0</v>
      </c>
      <c r="BH155" s="247">
        <f>IF(N155="zníž. prenesená",J155,0)</f>
        <v>0</v>
      </c>
      <c r="BI155" s="247">
        <f>IF(N155="nulová",J155,0)</f>
        <v>0</v>
      </c>
      <c r="BJ155" s="14" t="s">
        <v>87</v>
      </c>
      <c r="BK155" s="247">
        <f>ROUND(I155*H155,2)</f>
        <v>0</v>
      </c>
      <c r="BL155" s="14" t="s">
        <v>183</v>
      </c>
      <c r="BM155" s="246" t="s">
        <v>3751</v>
      </c>
    </row>
    <row r="156" s="2" customFormat="1" ht="16.5" customHeight="1">
      <c r="A156" s="35"/>
      <c r="B156" s="36"/>
      <c r="C156" s="234" t="s">
        <v>274</v>
      </c>
      <c r="D156" s="234" t="s">
        <v>179</v>
      </c>
      <c r="E156" s="235" t="s">
        <v>3752</v>
      </c>
      <c r="F156" s="236" t="s">
        <v>3753</v>
      </c>
      <c r="G156" s="237" t="s">
        <v>371</v>
      </c>
      <c r="H156" s="238">
        <v>13</v>
      </c>
      <c r="I156" s="239"/>
      <c r="J156" s="240">
        <f>ROUND(I156*H156,2)</f>
        <v>0</v>
      </c>
      <c r="K156" s="241"/>
      <c r="L156" s="41"/>
      <c r="M156" s="242" t="s">
        <v>1</v>
      </c>
      <c r="N156" s="243" t="s">
        <v>40</v>
      </c>
      <c r="O156" s="94"/>
      <c r="P156" s="244">
        <f>O156*H156</f>
        <v>0</v>
      </c>
      <c r="Q156" s="244">
        <v>0</v>
      </c>
      <c r="R156" s="244">
        <f>Q156*H156</f>
        <v>0</v>
      </c>
      <c r="S156" s="244">
        <v>0</v>
      </c>
      <c r="T156" s="24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6" t="s">
        <v>183</v>
      </c>
      <c r="AT156" s="246" t="s">
        <v>179</v>
      </c>
      <c r="AU156" s="246" t="s">
        <v>87</v>
      </c>
      <c r="AY156" s="14" t="s">
        <v>177</v>
      </c>
      <c r="BE156" s="247">
        <f>IF(N156="základná",J156,0)</f>
        <v>0</v>
      </c>
      <c r="BF156" s="247">
        <f>IF(N156="znížená",J156,0)</f>
        <v>0</v>
      </c>
      <c r="BG156" s="247">
        <f>IF(N156="zákl. prenesená",J156,0)</f>
        <v>0</v>
      </c>
      <c r="BH156" s="247">
        <f>IF(N156="zníž. prenesená",J156,0)</f>
        <v>0</v>
      </c>
      <c r="BI156" s="247">
        <f>IF(N156="nulová",J156,0)</f>
        <v>0</v>
      </c>
      <c r="BJ156" s="14" t="s">
        <v>87</v>
      </c>
      <c r="BK156" s="247">
        <f>ROUND(I156*H156,2)</f>
        <v>0</v>
      </c>
      <c r="BL156" s="14" t="s">
        <v>183</v>
      </c>
      <c r="BM156" s="246" t="s">
        <v>3754</v>
      </c>
    </row>
    <row r="157" s="2" customFormat="1" ht="16.5" customHeight="1">
      <c r="A157" s="35"/>
      <c r="B157" s="36"/>
      <c r="C157" s="248" t="s">
        <v>278</v>
      </c>
      <c r="D157" s="248" t="s">
        <v>270</v>
      </c>
      <c r="E157" s="249" t="s">
        <v>3002</v>
      </c>
      <c r="F157" s="250" t="s">
        <v>3753</v>
      </c>
      <c r="G157" s="251" t="s">
        <v>371</v>
      </c>
      <c r="H157" s="252">
        <v>13</v>
      </c>
      <c r="I157" s="253"/>
      <c r="J157" s="254">
        <f>ROUND(I157*H157,2)</f>
        <v>0</v>
      </c>
      <c r="K157" s="255"/>
      <c r="L157" s="256"/>
      <c r="M157" s="257" t="s">
        <v>1</v>
      </c>
      <c r="N157" s="258" t="s">
        <v>40</v>
      </c>
      <c r="O157" s="94"/>
      <c r="P157" s="244">
        <f>O157*H157</f>
        <v>0</v>
      </c>
      <c r="Q157" s="244">
        <v>0</v>
      </c>
      <c r="R157" s="244">
        <f>Q157*H157</f>
        <v>0</v>
      </c>
      <c r="S157" s="244">
        <v>0</v>
      </c>
      <c r="T157" s="24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46" t="s">
        <v>208</v>
      </c>
      <c r="AT157" s="246" t="s">
        <v>270</v>
      </c>
      <c r="AU157" s="246" t="s">
        <v>87</v>
      </c>
      <c r="AY157" s="14" t="s">
        <v>177</v>
      </c>
      <c r="BE157" s="247">
        <f>IF(N157="základná",J157,0)</f>
        <v>0</v>
      </c>
      <c r="BF157" s="247">
        <f>IF(N157="znížená",J157,0)</f>
        <v>0</v>
      </c>
      <c r="BG157" s="247">
        <f>IF(N157="zákl. prenesená",J157,0)</f>
        <v>0</v>
      </c>
      <c r="BH157" s="247">
        <f>IF(N157="zníž. prenesená",J157,0)</f>
        <v>0</v>
      </c>
      <c r="BI157" s="247">
        <f>IF(N157="nulová",J157,0)</f>
        <v>0</v>
      </c>
      <c r="BJ157" s="14" t="s">
        <v>87</v>
      </c>
      <c r="BK157" s="247">
        <f>ROUND(I157*H157,2)</f>
        <v>0</v>
      </c>
      <c r="BL157" s="14" t="s">
        <v>183</v>
      </c>
      <c r="BM157" s="246" t="s">
        <v>3755</v>
      </c>
    </row>
    <row r="158" s="12" customFormat="1" ht="22.8" customHeight="1">
      <c r="A158" s="12"/>
      <c r="B158" s="218"/>
      <c r="C158" s="219"/>
      <c r="D158" s="220" t="s">
        <v>73</v>
      </c>
      <c r="E158" s="232" t="s">
        <v>2638</v>
      </c>
      <c r="F158" s="232" t="s">
        <v>3756</v>
      </c>
      <c r="G158" s="219"/>
      <c r="H158" s="219"/>
      <c r="I158" s="222"/>
      <c r="J158" s="233">
        <f>BK158</f>
        <v>0</v>
      </c>
      <c r="K158" s="219"/>
      <c r="L158" s="224"/>
      <c r="M158" s="225"/>
      <c r="N158" s="226"/>
      <c r="O158" s="226"/>
      <c r="P158" s="227">
        <f>SUM(P159:P160)</f>
        <v>0</v>
      </c>
      <c r="Q158" s="226"/>
      <c r="R158" s="227">
        <f>SUM(R159:R160)</f>
        <v>0</v>
      </c>
      <c r="S158" s="226"/>
      <c r="T158" s="228">
        <f>SUM(T159:T160)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9" t="s">
        <v>81</v>
      </c>
      <c r="AT158" s="230" t="s">
        <v>73</v>
      </c>
      <c r="AU158" s="230" t="s">
        <v>81</v>
      </c>
      <c r="AY158" s="229" t="s">
        <v>177</v>
      </c>
      <c r="BK158" s="231">
        <f>SUM(BK159:BK160)</f>
        <v>0</v>
      </c>
    </row>
    <row r="159" s="2" customFormat="1" ht="16.5" customHeight="1">
      <c r="A159" s="35"/>
      <c r="B159" s="36"/>
      <c r="C159" s="234" t="s">
        <v>282</v>
      </c>
      <c r="D159" s="234" t="s">
        <v>179</v>
      </c>
      <c r="E159" s="235" t="s">
        <v>3757</v>
      </c>
      <c r="F159" s="236" t="s">
        <v>3758</v>
      </c>
      <c r="G159" s="237" t="s">
        <v>182</v>
      </c>
      <c r="H159" s="238">
        <v>80</v>
      </c>
      <c r="I159" s="239"/>
      <c r="J159" s="240">
        <f>ROUND(I159*H159,2)</f>
        <v>0</v>
      </c>
      <c r="K159" s="241"/>
      <c r="L159" s="41"/>
      <c r="M159" s="242" t="s">
        <v>1</v>
      </c>
      <c r="N159" s="243" t="s">
        <v>40</v>
      </c>
      <c r="O159" s="94"/>
      <c r="P159" s="244">
        <f>O159*H159</f>
        <v>0</v>
      </c>
      <c r="Q159" s="244">
        <v>0</v>
      </c>
      <c r="R159" s="244">
        <f>Q159*H159</f>
        <v>0</v>
      </c>
      <c r="S159" s="244">
        <v>0</v>
      </c>
      <c r="T159" s="24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6" t="s">
        <v>183</v>
      </c>
      <c r="AT159" s="246" t="s">
        <v>179</v>
      </c>
      <c r="AU159" s="246" t="s">
        <v>87</v>
      </c>
      <c r="AY159" s="14" t="s">
        <v>177</v>
      </c>
      <c r="BE159" s="247">
        <f>IF(N159="základná",J159,0)</f>
        <v>0</v>
      </c>
      <c r="BF159" s="247">
        <f>IF(N159="znížená",J159,0)</f>
        <v>0</v>
      </c>
      <c r="BG159" s="247">
        <f>IF(N159="zákl. prenesená",J159,0)</f>
        <v>0</v>
      </c>
      <c r="BH159" s="247">
        <f>IF(N159="zníž. prenesená",J159,0)</f>
        <v>0</v>
      </c>
      <c r="BI159" s="247">
        <f>IF(N159="nulová",J159,0)</f>
        <v>0</v>
      </c>
      <c r="BJ159" s="14" t="s">
        <v>87</v>
      </c>
      <c r="BK159" s="247">
        <f>ROUND(I159*H159,2)</f>
        <v>0</v>
      </c>
      <c r="BL159" s="14" t="s">
        <v>183</v>
      </c>
      <c r="BM159" s="246" t="s">
        <v>3759</v>
      </c>
    </row>
    <row r="160" s="2" customFormat="1" ht="16.5" customHeight="1">
      <c r="A160" s="35"/>
      <c r="B160" s="36"/>
      <c r="C160" s="248" t="s">
        <v>287</v>
      </c>
      <c r="D160" s="248" t="s">
        <v>270</v>
      </c>
      <c r="E160" s="249" t="s">
        <v>3031</v>
      </c>
      <c r="F160" s="250" t="s">
        <v>3758</v>
      </c>
      <c r="G160" s="251" t="s">
        <v>182</v>
      </c>
      <c r="H160" s="252">
        <v>80</v>
      </c>
      <c r="I160" s="253"/>
      <c r="J160" s="254">
        <f>ROUND(I160*H160,2)</f>
        <v>0</v>
      </c>
      <c r="K160" s="255"/>
      <c r="L160" s="256"/>
      <c r="M160" s="257" t="s">
        <v>1</v>
      </c>
      <c r="N160" s="258" t="s">
        <v>40</v>
      </c>
      <c r="O160" s="94"/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46" t="s">
        <v>208</v>
      </c>
      <c r="AT160" s="246" t="s">
        <v>270</v>
      </c>
      <c r="AU160" s="246" t="s">
        <v>87</v>
      </c>
      <c r="AY160" s="14" t="s">
        <v>177</v>
      </c>
      <c r="BE160" s="247">
        <f>IF(N160="základná",J160,0)</f>
        <v>0</v>
      </c>
      <c r="BF160" s="247">
        <f>IF(N160="znížená",J160,0)</f>
        <v>0</v>
      </c>
      <c r="BG160" s="247">
        <f>IF(N160="zákl. prenesená",J160,0)</f>
        <v>0</v>
      </c>
      <c r="BH160" s="247">
        <f>IF(N160="zníž. prenesená",J160,0)</f>
        <v>0</v>
      </c>
      <c r="BI160" s="247">
        <f>IF(N160="nulová",J160,0)</f>
        <v>0</v>
      </c>
      <c r="BJ160" s="14" t="s">
        <v>87</v>
      </c>
      <c r="BK160" s="247">
        <f>ROUND(I160*H160,2)</f>
        <v>0</v>
      </c>
      <c r="BL160" s="14" t="s">
        <v>183</v>
      </c>
      <c r="BM160" s="246" t="s">
        <v>3760</v>
      </c>
    </row>
    <row r="161" s="12" customFormat="1" ht="22.8" customHeight="1">
      <c r="A161" s="12"/>
      <c r="B161" s="218"/>
      <c r="C161" s="219"/>
      <c r="D161" s="220" t="s">
        <v>73</v>
      </c>
      <c r="E161" s="232" t="s">
        <v>2657</v>
      </c>
      <c r="F161" s="232" t="s">
        <v>3761</v>
      </c>
      <c r="G161" s="219"/>
      <c r="H161" s="219"/>
      <c r="I161" s="222"/>
      <c r="J161" s="233">
        <f>BK161</f>
        <v>0</v>
      </c>
      <c r="K161" s="219"/>
      <c r="L161" s="224"/>
      <c r="M161" s="225"/>
      <c r="N161" s="226"/>
      <c r="O161" s="226"/>
      <c r="P161" s="227">
        <f>SUM(P162:P164)</f>
        <v>0</v>
      </c>
      <c r="Q161" s="226"/>
      <c r="R161" s="227">
        <f>SUM(R162:R164)</f>
        <v>0</v>
      </c>
      <c r="S161" s="226"/>
      <c r="T161" s="228">
        <f>SUM(T162:T164)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9" t="s">
        <v>81</v>
      </c>
      <c r="AT161" s="230" t="s">
        <v>73</v>
      </c>
      <c r="AU161" s="230" t="s">
        <v>81</v>
      </c>
      <c r="AY161" s="229" t="s">
        <v>177</v>
      </c>
      <c r="BK161" s="231">
        <f>SUM(BK162:BK164)</f>
        <v>0</v>
      </c>
    </row>
    <row r="162" s="2" customFormat="1" ht="21.75" customHeight="1">
      <c r="A162" s="35"/>
      <c r="B162" s="36"/>
      <c r="C162" s="234" t="s">
        <v>291</v>
      </c>
      <c r="D162" s="234" t="s">
        <v>179</v>
      </c>
      <c r="E162" s="235" t="s">
        <v>3762</v>
      </c>
      <c r="F162" s="236" t="s">
        <v>3763</v>
      </c>
      <c r="G162" s="237" t="s">
        <v>371</v>
      </c>
      <c r="H162" s="238">
        <v>1</v>
      </c>
      <c r="I162" s="239"/>
      <c r="J162" s="240">
        <f>ROUND(I162*H162,2)</f>
        <v>0</v>
      </c>
      <c r="K162" s="241"/>
      <c r="L162" s="41"/>
      <c r="M162" s="242" t="s">
        <v>1</v>
      </c>
      <c r="N162" s="243" t="s">
        <v>40</v>
      </c>
      <c r="O162" s="94"/>
      <c r="P162" s="244">
        <f>O162*H162</f>
        <v>0</v>
      </c>
      <c r="Q162" s="244">
        <v>0</v>
      </c>
      <c r="R162" s="244">
        <f>Q162*H162</f>
        <v>0</v>
      </c>
      <c r="S162" s="244">
        <v>0</v>
      </c>
      <c r="T162" s="24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46" t="s">
        <v>183</v>
      </c>
      <c r="AT162" s="246" t="s">
        <v>179</v>
      </c>
      <c r="AU162" s="246" t="s">
        <v>87</v>
      </c>
      <c r="AY162" s="14" t="s">
        <v>177</v>
      </c>
      <c r="BE162" s="247">
        <f>IF(N162="základná",J162,0)</f>
        <v>0</v>
      </c>
      <c r="BF162" s="247">
        <f>IF(N162="znížená",J162,0)</f>
        <v>0</v>
      </c>
      <c r="BG162" s="247">
        <f>IF(N162="zákl. prenesená",J162,0)</f>
        <v>0</v>
      </c>
      <c r="BH162" s="247">
        <f>IF(N162="zníž. prenesená",J162,0)</f>
        <v>0</v>
      </c>
      <c r="BI162" s="247">
        <f>IF(N162="nulová",J162,0)</f>
        <v>0</v>
      </c>
      <c r="BJ162" s="14" t="s">
        <v>87</v>
      </c>
      <c r="BK162" s="247">
        <f>ROUND(I162*H162,2)</f>
        <v>0</v>
      </c>
      <c r="BL162" s="14" t="s">
        <v>183</v>
      </c>
      <c r="BM162" s="246" t="s">
        <v>3764</v>
      </c>
    </row>
    <row r="163" s="2" customFormat="1" ht="21.75" customHeight="1">
      <c r="A163" s="35"/>
      <c r="B163" s="36"/>
      <c r="C163" s="248" t="s">
        <v>295</v>
      </c>
      <c r="D163" s="248" t="s">
        <v>270</v>
      </c>
      <c r="E163" s="249" t="s">
        <v>3765</v>
      </c>
      <c r="F163" s="250" t="s">
        <v>3763</v>
      </c>
      <c r="G163" s="251" t="s">
        <v>371</v>
      </c>
      <c r="H163" s="252">
        <v>1</v>
      </c>
      <c r="I163" s="253"/>
      <c r="J163" s="254">
        <f>ROUND(I163*H163,2)</f>
        <v>0</v>
      </c>
      <c r="K163" s="255"/>
      <c r="L163" s="256"/>
      <c r="M163" s="257" t="s">
        <v>1</v>
      </c>
      <c r="N163" s="258" t="s">
        <v>40</v>
      </c>
      <c r="O163" s="94"/>
      <c r="P163" s="244">
        <f>O163*H163</f>
        <v>0</v>
      </c>
      <c r="Q163" s="244">
        <v>0</v>
      </c>
      <c r="R163" s="244">
        <f>Q163*H163</f>
        <v>0</v>
      </c>
      <c r="S163" s="244">
        <v>0</v>
      </c>
      <c r="T163" s="24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46" t="s">
        <v>208</v>
      </c>
      <c r="AT163" s="246" t="s">
        <v>270</v>
      </c>
      <c r="AU163" s="246" t="s">
        <v>87</v>
      </c>
      <c r="AY163" s="14" t="s">
        <v>177</v>
      </c>
      <c r="BE163" s="247">
        <f>IF(N163="základná",J163,0)</f>
        <v>0</v>
      </c>
      <c r="BF163" s="247">
        <f>IF(N163="znížená",J163,0)</f>
        <v>0</v>
      </c>
      <c r="BG163" s="247">
        <f>IF(N163="zákl. prenesená",J163,0)</f>
        <v>0</v>
      </c>
      <c r="BH163" s="247">
        <f>IF(N163="zníž. prenesená",J163,0)</f>
        <v>0</v>
      </c>
      <c r="BI163" s="247">
        <f>IF(N163="nulová",J163,0)</f>
        <v>0</v>
      </c>
      <c r="BJ163" s="14" t="s">
        <v>87</v>
      </c>
      <c r="BK163" s="247">
        <f>ROUND(I163*H163,2)</f>
        <v>0</v>
      </c>
      <c r="BL163" s="14" t="s">
        <v>183</v>
      </c>
      <c r="BM163" s="246" t="s">
        <v>3766</v>
      </c>
    </row>
    <row r="164" s="2" customFormat="1" ht="16.5" customHeight="1">
      <c r="A164" s="35"/>
      <c r="B164" s="36"/>
      <c r="C164" s="248" t="s">
        <v>299</v>
      </c>
      <c r="D164" s="248" t="s">
        <v>270</v>
      </c>
      <c r="E164" s="249" t="s">
        <v>3767</v>
      </c>
      <c r="F164" s="250" t="s">
        <v>2740</v>
      </c>
      <c r="G164" s="251" t="s">
        <v>1154</v>
      </c>
      <c r="H164" s="252">
        <v>1</v>
      </c>
      <c r="I164" s="253"/>
      <c r="J164" s="254">
        <f>ROUND(I164*H164,2)</f>
        <v>0</v>
      </c>
      <c r="K164" s="255"/>
      <c r="L164" s="256"/>
      <c r="M164" s="265" t="s">
        <v>1</v>
      </c>
      <c r="N164" s="266" t="s">
        <v>40</v>
      </c>
      <c r="O164" s="262"/>
      <c r="P164" s="263">
        <f>O164*H164</f>
        <v>0</v>
      </c>
      <c r="Q164" s="263">
        <v>0</v>
      </c>
      <c r="R164" s="263">
        <f>Q164*H164</f>
        <v>0</v>
      </c>
      <c r="S164" s="263">
        <v>0</v>
      </c>
      <c r="T164" s="26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46" t="s">
        <v>208</v>
      </c>
      <c r="AT164" s="246" t="s">
        <v>270</v>
      </c>
      <c r="AU164" s="246" t="s">
        <v>87</v>
      </c>
      <c r="AY164" s="14" t="s">
        <v>177</v>
      </c>
      <c r="BE164" s="247">
        <f>IF(N164="základná",J164,0)</f>
        <v>0</v>
      </c>
      <c r="BF164" s="247">
        <f>IF(N164="znížená",J164,0)</f>
        <v>0</v>
      </c>
      <c r="BG164" s="247">
        <f>IF(N164="zákl. prenesená",J164,0)</f>
        <v>0</v>
      </c>
      <c r="BH164" s="247">
        <f>IF(N164="zníž. prenesená",J164,0)</f>
        <v>0</v>
      </c>
      <c r="BI164" s="247">
        <f>IF(N164="nulová",J164,0)</f>
        <v>0</v>
      </c>
      <c r="BJ164" s="14" t="s">
        <v>87</v>
      </c>
      <c r="BK164" s="247">
        <f>ROUND(I164*H164,2)</f>
        <v>0</v>
      </c>
      <c r="BL164" s="14" t="s">
        <v>183</v>
      </c>
      <c r="BM164" s="246" t="s">
        <v>3768</v>
      </c>
    </row>
    <row r="165" s="2" customFormat="1" ht="6.96" customHeight="1">
      <c r="A165" s="35"/>
      <c r="B165" s="69"/>
      <c r="C165" s="70"/>
      <c r="D165" s="70"/>
      <c r="E165" s="70"/>
      <c r="F165" s="70"/>
      <c r="G165" s="70"/>
      <c r="H165" s="70"/>
      <c r="I165" s="70"/>
      <c r="J165" s="70"/>
      <c r="K165" s="70"/>
      <c r="L165" s="41"/>
      <c r="M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</row>
  </sheetData>
  <sheetProtection sheet="1" autoFilter="0" formatColumns="0" formatRows="0" objects="1" scenarios="1" spinCount="100000" saltValue="LkwIqQFeRFaZ7ruV+y9NDZRglnGR1ZIF3IbiZW+vUdPlceFT86giH/AoDyfAdH2paaCW59MlOc3O450mv+O5rA==" hashValue="o3/UeMzleuAiLsgaA8hO7vExNVq7+U7X+I2ke/drDOVjYqfEH/9IPJLOoMMrvLG6JJnuXoh4smKKmrOCFln5Mw==" algorithmName="SHA-512" password="CC35"/>
  <autoFilter ref="C124:K164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88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17"/>
      <c r="AT3" s="14" t="s">
        <v>74</v>
      </c>
    </row>
    <row r="4" s="1" customFormat="1" ht="24.96" customHeight="1">
      <c r="B4" s="17"/>
      <c r="D4" s="151" t="s">
        <v>122</v>
      </c>
      <c r="L4" s="17"/>
      <c r="M4" s="15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53" t="s">
        <v>15</v>
      </c>
      <c r="L6" s="17"/>
    </row>
    <row r="7" s="1" customFormat="1" ht="16.5" customHeight="1">
      <c r="B7" s="17"/>
      <c r="E7" s="154" t="str">
        <f>'Rekapitulácia stavby'!K6</f>
        <v>Prístavba základnej školy Suchá nad Parnou</v>
      </c>
      <c r="F7" s="153"/>
      <c r="G7" s="153"/>
      <c r="H7" s="153"/>
      <c r="L7" s="17"/>
    </row>
    <row r="8" s="1" customFormat="1" ht="12" customHeight="1">
      <c r="B8" s="17"/>
      <c r="D8" s="153" t="s">
        <v>123</v>
      </c>
      <c r="L8" s="17"/>
    </row>
    <row r="9" s="2" customFormat="1" ht="16.5" customHeight="1">
      <c r="A9" s="35"/>
      <c r="B9" s="41"/>
      <c r="C9" s="35"/>
      <c r="D9" s="35"/>
      <c r="E9" s="154" t="s">
        <v>124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53" t="s">
        <v>125</v>
      </c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5" t="s">
        <v>126</v>
      </c>
      <c r="F11" s="35"/>
      <c r="G11" s="35"/>
      <c r="H11" s="35"/>
      <c r="I11" s="35"/>
      <c r="J11" s="35"/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53" t="s">
        <v>17</v>
      </c>
      <c r="E13" s="35"/>
      <c r="F13" s="144" t="s">
        <v>1</v>
      </c>
      <c r="G13" s="35"/>
      <c r="H13" s="35"/>
      <c r="I13" s="153" t="s">
        <v>18</v>
      </c>
      <c r="J13" s="144" t="s">
        <v>1</v>
      </c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53" t="s">
        <v>19</v>
      </c>
      <c r="E14" s="35"/>
      <c r="F14" s="144" t="s">
        <v>20</v>
      </c>
      <c r="G14" s="35"/>
      <c r="H14" s="35"/>
      <c r="I14" s="153" t="s">
        <v>21</v>
      </c>
      <c r="J14" s="156" t="str">
        <f>'Rekapitulácia stavby'!AN8</f>
        <v>9. 2. 2022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53" t="s">
        <v>23</v>
      </c>
      <c r="E16" s="35"/>
      <c r="F16" s="35"/>
      <c r="G16" s="35"/>
      <c r="H16" s="35"/>
      <c r="I16" s="153" t="s">
        <v>24</v>
      </c>
      <c r="J16" s="144" t="s">
        <v>1</v>
      </c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44" t="s">
        <v>25</v>
      </c>
      <c r="F17" s="35"/>
      <c r="G17" s="35"/>
      <c r="H17" s="35"/>
      <c r="I17" s="153" t="s">
        <v>26</v>
      </c>
      <c r="J17" s="144" t="s">
        <v>1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53" t="s">
        <v>27</v>
      </c>
      <c r="E19" s="35"/>
      <c r="F19" s="35"/>
      <c r="G19" s="35"/>
      <c r="H19" s="35"/>
      <c r="I19" s="153" t="s">
        <v>24</v>
      </c>
      <c r="J19" s="30" t="str">
        <f>'Rekapitulácia stavby'!AN13</f>
        <v>Vyplň údaj</v>
      </c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'Rekapitulácia stavby'!E14</f>
        <v>Vyplň údaj</v>
      </c>
      <c r="F20" s="144"/>
      <c r="G20" s="144"/>
      <c r="H20" s="144"/>
      <c r="I20" s="153" t="s">
        <v>26</v>
      </c>
      <c r="J20" s="30" t="str">
        <f>'Rekapitulácia stavby'!AN14</f>
        <v>Vyplň údaj</v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53" t="s">
        <v>29</v>
      </c>
      <c r="E22" s="35"/>
      <c r="F22" s="35"/>
      <c r="G22" s="35"/>
      <c r="H22" s="35"/>
      <c r="I22" s="153" t="s">
        <v>24</v>
      </c>
      <c r="J22" s="144" t="s">
        <v>1</v>
      </c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44" t="s">
        <v>30</v>
      </c>
      <c r="F23" s="35"/>
      <c r="G23" s="35"/>
      <c r="H23" s="35"/>
      <c r="I23" s="153" t="s">
        <v>26</v>
      </c>
      <c r="J23" s="144" t="s">
        <v>1</v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53" t="s">
        <v>32</v>
      </c>
      <c r="E25" s="35"/>
      <c r="F25" s="35"/>
      <c r="G25" s="35"/>
      <c r="H25" s="35"/>
      <c r="I25" s="153" t="s">
        <v>24</v>
      </c>
      <c r="J25" s="144" t="str">
        <f>IF('Rekapitulácia stavby'!AN19="","",'Rekapitulácia stavby'!AN19)</f>
        <v/>
      </c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44" t="str">
        <f>IF('Rekapitulácia stavby'!E20="","",'Rekapitulácia stavby'!E20)</f>
        <v xml:space="preserve"> </v>
      </c>
      <c r="F26" s="35"/>
      <c r="G26" s="35"/>
      <c r="H26" s="35"/>
      <c r="I26" s="153" t="s">
        <v>26</v>
      </c>
      <c r="J26" s="144" t="str">
        <f>IF('Rekapitulácia stavby'!AN20="","",'Rekapitulácia stavby'!AN20)</f>
        <v/>
      </c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6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53" t="s">
        <v>33</v>
      </c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7"/>
      <c r="B29" s="158"/>
      <c r="C29" s="157"/>
      <c r="D29" s="157"/>
      <c r="E29" s="159" t="s">
        <v>1</v>
      </c>
      <c r="F29" s="159"/>
      <c r="G29" s="159"/>
      <c r="H29" s="159"/>
      <c r="I29" s="157"/>
      <c r="J29" s="157"/>
      <c r="K29" s="157"/>
      <c r="L29" s="160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61"/>
      <c r="E31" s="161"/>
      <c r="F31" s="161"/>
      <c r="G31" s="161"/>
      <c r="H31" s="161"/>
      <c r="I31" s="161"/>
      <c r="J31" s="161"/>
      <c r="K31" s="161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62" t="s">
        <v>34</v>
      </c>
      <c r="E32" s="35"/>
      <c r="F32" s="35"/>
      <c r="G32" s="35"/>
      <c r="H32" s="35"/>
      <c r="I32" s="35"/>
      <c r="J32" s="163">
        <f>ROUND(J151, 2)</f>
        <v>0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61"/>
      <c r="E33" s="161"/>
      <c r="F33" s="161"/>
      <c r="G33" s="161"/>
      <c r="H33" s="161"/>
      <c r="I33" s="161"/>
      <c r="J33" s="161"/>
      <c r="K33" s="161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64" t="s">
        <v>36</v>
      </c>
      <c r="G34" s="35"/>
      <c r="H34" s="35"/>
      <c r="I34" s="164" t="s">
        <v>35</v>
      </c>
      <c r="J34" s="164" t="s">
        <v>37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65" t="s">
        <v>38</v>
      </c>
      <c r="E35" s="166" t="s">
        <v>39</v>
      </c>
      <c r="F35" s="167">
        <f>ROUND((SUM(BE151:BE602)),  2)</f>
        <v>0</v>
      </c>
      <c r="G35" s="168"/>
      <c r="H35" s="168"/>
      <c r="I35" s="169">
        <v>0.20000000000000001</v>
      </c>
      <c r="J35" s="167">
        <f>ROUND(((SUM(BE151:BE602))*I35),  2)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66" t="s">
        <v>40</v>
      </c>
      <c r="F36" s="167">
        <f>ROUND((SUM(BF151:BF602)),  2)</f>
        <v>0</v>
      </c>
      <c r="G36" s="168"/>
      <c r="H36" s="168"/>
      <c r="I36" s="169">
        <v>0.20000000000000001</v>
      </c>
      <c r="J36" s="167">
        <f>ROUND(((SUM(BF151:BF602))*I36),  2)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3" t="s">
        <v>41</v>
      </c>
      <c r="F37" s="170">
        <f>ROUND((SUM(BG151:BG602)),  2)</f>
        <v>0</v>
      </c>
      <c r="G37" s="35"/>
      <c r="H37" s="35"/>
      <c r="I37" s="171">
        <v>0.20000000000000001</v>
      </c>
      <c r="J37" s="170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53" t="s">
        <v>42</v>
      </c>
      <c r="F38" s="170">
        <f>ROUND((SUM(BH151:BH602)),  2)</f>
        <v>0</v>
      </c>
      <c r="G38" s="35"/>
      <c r="H38" s="35"/>
      <c r="I38" s="171">
        <v>0.20000000000000001</v>
      </c>
      <c r="J38" s="170">
        <f>0</f>
        <v>0</v>
      </c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66" t="s">
        <v>43</v>
      </c>
      <c r="F39" s="167">
        <f>ROUND((SUM(BI151:BI602)),  2)</f>
        <v>0</v>
      </c>
      <c r="G39" s="168"/>
      <c r="H39" s="168"/>
      <c r="I39" s="169">
        <v>0</v>
      </c>
      <c r="J39" s="167">
        <f>0</f>
        <v>0</v>
      </c>
      <c r="K39" s="35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72"/>
      <c r="D41" s="173" t="s">
        <v>44</v>
      </c>
      <c r="E41" s="174"/>
      <c r="F41" s="174"/>
      <c r="G41" s="175" t="s">
        <v>45</v>
      </c>
      <c r="H41" s="176" t="s">
        <v>46</v>
      </c>
      <c r="I41" s="174"/>
      <c r="J41" s="177">
        <f>SUM(J32:J39)</f>
        <v>0</v>
      </c>
      <c r="K41" s="178"/>
      <c r="L41" s="66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6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9" t="s">
        <v>47</v>
      </c>
      <c r="E50" s="180"/>
      <c r="F50" s="180"/>
      <c r="G50" s="179" t="s">
        <v>48</v>
      </c>
      <c r="H50" s="180"/>
      <c r="I50" s="180"/>
      <c r="J50" s="180"/>
      <c r="K50" s="180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1" t="s">
        <v>49</v>
      </c>
      <c r="E61" s="182"/>
      <c r="F61" s="183" t="s">
        <v>50</v>
      </c>
      <c r="G61" s="181" t="s">
        <v>49</v>
      </c>
      <c r="H61" s="182"/>
      <c r="I61" s="182"/>
      <c r="J61" s="184" t="s">
        <v>50</v>
      </c>
      <c r="K61" s="182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9" t="s">
        <v>51</v>
      </c>
      <c r="E65" s="185"/>
      <c r="F65" s="185"/>
      <c r="G65" s="179" t="s">
        <v>52</v>
      </c>
      <c r="H65" s="185"/>
      <c r="I65" s="185"/>
      <c r="J65" s="185"/>
      <c r="K65" s="185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1" t="s">
        <v>49</v>
      </c>
      <c r="E76" s="182"/>
      <c r="F76" s="183" t="s">
        <v>50</v>
      </c>
      <c r="G76" s="181" t="s">
        <v>49</v>
      </c>
      <c r="H76" s="182"/>
      <c r="I76" s="182"/>
      <c r="J76" s="184" t="s">
        <v>50</v>
      </c>
      <c r="K76" s="182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6"/>
      <c r="C77" s="187"/>
      <c r="D77" s="187"/>
      <c r="E77" s="187"/>
      <c r="F77" s="187"/>
      <c r="G77" s="187"/>
      <c r="H77" s="187"/>
      <c r="I77" s="187"/>
      <c r="J77" s="187"/>
      <c r="K77" s="187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88"/>
      <c r="C81" s="189"/>
      <c r="D81" s="189"/>
      <c r="E81" s="189"/>
      <c r="F81" s="189"/>
      <c r="G81" s="189"/>
      <c r="H81" s="189"/>
      <c r="I81" s="189"/>
      <c r="J81" s="189"/>
      <c r="K81" s="189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127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90" t="str">
        <f>E7</f>
        <v>Prístavba základnej školy Suchá nad Parnou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123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90" t="s">
        <v>124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125</v>
      </c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9" t="str">
        <f>E11</f>
        <v>01 - Stavebná časť a statika</v>
      </c>
      <c r="F89" s="37"/>
      <c r="G89" s="37"/>
      <c r="H89" s="37"/>
      <c r="I89" s="37"/>
      <c r="J89" s="37"/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19</v>
      </c>
      <c r="D91" s="37"/>
      <c r="E91" s="37"/>
      <c r="F91" s="24" t="str">
        <f>F14</f>
        <v xml:space="preserve"> </v>
      </c>
      <c r="G91" s="37"/>
      <c r="H91" s="37"/>
      <c r="I91" s="29" t="s">
        <v>21</v>
      </c>
      <c r="J91" s="82" t="str">
        <f>IF(J14="","",J14)</f>
        <v>9. 2. 2022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25.65" customHeight="1">
      <c r="A93" s="35"/>
      <c r="B93" s="36"/>
      <c r="C93" s="29" t="s">
        <v>23</v>
      </c>
      <c r="D93" s="37"/>
      <c r="E93" s="37"/>
      <c r="F93" s="24" t="str">
        <f>E17</f>
        <v>Obec Suchá nad Parnou</v>
      </c>
      <c r="G93" s="37"/>
      <c r="H93" s="37"/>
      <c r="I93" s="29" t="s">
        <v>29</v>
      </c>
      <c r="J93" s="33" t="str">
        <f>E23</f>
        <v xml:space="preserve">Ing.arch.  Martin Holeš</v>
      </c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32</v>
      </c>
      <c r="J94" s="33" t="str">
        <f>E26</f>
        <v xml:space="preserve"> </v>
      </c>
      <c r="K94" s="37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91" t="s">
        <v>128</v>
      </c>
      <c r="D96" s="192"/>
      <c r="E96" s="192"/>
      <c r="F96" s="192"/>
      <c r="G96" s="192"/>
      <c r="H96" s="192"/>
      <c r="I96" s="192"/>
      <c r="J96" s="193" t="s">
        <v>129</v>
      </c>
      <c r="K96" s="192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6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94" t="s">
        <v>130</v>
      </c>
      <c r="D98" s="37"/>
      <c r="E98" s="37"/>
      <c r="F98" s="37"/>
      <c r="G98" s="37"/>
      <c r="H98" s="37"/>
      <c r="I98" s="37"/>
      <c r="J98" s="113">
        <f>J151</f>
        <v>0</v>
      </c>
      <c r="K98" s="37"/>
      <c r="L98" s="66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131</v>
      </c>
    </row>
    <row r="99" hidden="1" s="9" customFormat="1" ht="24.96" customHeight="1">
      <c r="A99" s="9"/>
      <c r="B99" s="195"/>
      <c r="C99" s="196"/>
      <c r="D99" s="197" t="s">
        <v>132</v>
      </c>
      <c r="E99" s="198"/>
      <c r="F99" s="198"/>
      <c r="G99" s="198"/>
      <c r="H99" s="198"/>
      <c r="I99" s="198"/>
      <c r="J99" s="199">
        <f>J152</f>
        <v>0</v>
      </c>
      <c r="K99" s="196"/>
      <c r="L99" s="20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201"/>
      <c r="C100" s="136"/>
      <c r="D100" s="202" t="s">
        <v>133</v>
      </c>
      <c r="E100" s="203"/>
      <c r="F100" s="203"/>
      <c r="G100" s="203"/>
      <c r="H100" s="203"/>
      <c r="I100" s="203"/>
      <c r="J100" s="204">
        <f>J153</f>
        <v>0</v>
      </c>
      <c r="K100" s="136"/>
      <c r="L100" s="20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201"/>
      <c r="C101" s="136"/>
      <c r="D101" s="202" t="s">
        <v>134</v>
      </c>
      <c r="E101" s="203"/>
      <c r="F101" s="203"/>
      <c r="G101" s="203"/>
      <c r="H101" s="203"/>
      <c r="I101" s="203"/>
      <c r="J101" s="204">
        <f>J180</f>
        <v>0</v>
      </c>
      <c r="K101" s="136"/>
      <c r="L101" s="20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201"/>
      <c r="C102" s="136"/>
      <c r="D102" s="202" t="s">
        <v>135</v>
      </c>
      <c r="E102" s="203"/>
      <c r="F102" s="203"/>
      <c r="G102" s="203"/>
      <c r="H102" s="203"/>
      <c r="I102" s="203"/>
      <c r="J102" s="204">
        <f>J197</f>
        <v>0</v>
      </c>
      <c r="K102" s="136"/>
      <c r="L102" s="20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201"/>
      <c r="C103" s="136"/>
      <c r="D103" s="202" t="s">
        <v>136</v>
      </c>
      <c r="E103" s="203"/>
      <c r="F103" s="203"/>
      <c r="G103" s="203"/>
      <c r="H103" s="203"/>
      <c r="I103" s="203"/>
      <c r="J103" s="204">
        <f>J230</f>
        <v>0</v>
      </c>
      <c r="K103" s="136"/>
      <c r="L103" s="20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201"/>
      <c r="C104" s="136"/>
      <c r="D104" s="202" t="s">
        <v>137</v>
      </c>
      <c r="E104" s="203"/>
      <c r="F104" s="203"/>
      <c r="G104" s="203"/>
      <c r="H104" s="203"/>
      <c r="I104" s="203"/>
      <c r="J104" s="204">
        <f>J252</f>
        <v>0</v>
      </c>
      <c r="K104" s="136"/>
      <c r="L104" s="20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201"/>
      <c r="C105" s="136"/>
      <c r="D105" s="202" t="s">
        <v>138</v>
      </c>
      <c r="E105" s="203"/>
      <c r="F105" s="203"/>
      <c r="G105" s="203"/>
      <c r="H105" s="203"/>
      <c r="I105" s="203"/>
      <c r="J105" s="204">
        <f>J255</f>
        <v>0</v>
      </c>
      <c r="K105" s="136"/>
      <c r="L105" s="20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201"/>
      <c r="C106" s="136"/>
      <c r="D106" s="202" t="s">
        <v>139</v>
      </c>
      <c r="E106" s="203"/>
      <c r="F106" s="203"/>
      <c r="G106" s="203"/>
      <c r="H106" s="203"/>
      <c r="I106" s="203"/>
      <c r="J106" s="204">
        <f>J293</f>
        <v>0</v>
      </c>
      <c r="K106" s="136"/>
      <c r="L106" s="20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201"/>
      <c r="C107" s="136"/>
      <c r="D107" s="202" t="s">
        <v>140</v>
      </c>
      <c r="E107" s="203"/>
      <c r="F107" s="203"/>
      <c r="G107" s="203"/>
      <c r="H107" s="203"/>
      <c r="I107" s="203"/>
      <c r="J107" s="204">
        <f>J356</f>
        <v>0</v>
      </c>
      <c r="K107" s="136"/>
      <c r="L107" s="20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9" customFormat="1" ht="24.96" customHeight="1">
      <c r="A108" s="9"/>
      <c r="B108" s="195"/>
      <c r="C108" s="196"/>
      <c r="D108" s="197" t="s">
        <v>141</v>
      </c>
      <c r="E108" s="198"/>
      <c r="F108" s="198"/>
      <c r="G108" s="198"/>
      <c r="H108" s="198"/>
      <c r="I108" s="198"/>
      <c r="J108" s="199">
        <f>J358</f>
        <v>0</v>
      </c>
      <c r="K108" s="196"/>
      <c r="L108" s="200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hidden="1" s="10" customFormat="1" ht="19.92" customHeight="1">
      <c r="A109" s="10"/>
      <c r="B109" s="201"/>
      <c r="C109" s="136"/>
      <c r="D109" s="202" t="s">
        <v>142</v>
      </c>
      <c r="E109" s="203"/>
      <c r="F109" s="203"/>
      <c r="G109" s="203"/>
      <c r="H109" s="203"/>
      <c r="I109" s="203"/>
      <c r="J109" s="204">
        <f>J359</f>
        <v>0</v>
      </c>
      <c r="K109" s="136"/>
      <c r="L109" s="20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10" customFormat="1" ht="19.92" customHeight="1">
      <c r="A110" s="10"/>
      <c r="B110" s="201"/>
      <c r="C110" s="136"/>
      <c r="D110" s="202" t="s">
        <v>143</v>
      </c>
      <c r="E110" s="203"/>
      <c r="F110" s="203"/>
      <c r="G110" s="203"/>
      <c r="H110" s="203"/>
      <c r="I110" s="203"/>
      <c r="J110" s="204">
        <f>J377</f>
        <v>0</v>
      </c>
      <c r="K110" s="136"/>
      <c r="L110" s="20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10" customFormat="1" ht="19.92" customHeight="1">
      <c r="A111" s="10"/>
      <c r="B111" s="201"/>
      <c r="C111" s="136"/>
      <c r="D111" s="202" t="s">
        <v>144</v>
      </c>
      <c r="E111" s="203"/>
      <c r="F111" s="203"/>
      <c r="G111" s="203"/>
      <c r="H111" s="203"/>
      <c r="I111" s="203"/>
      <c r="J111" s="204">
        <f>J411</f>
        <v>0</v>
      </c>
      <c r="K111" s="136"/>
      <c r="L111" s="20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10" customFormat="1" ht="19.92" customHeight="1">
      <c r="A112" s="10"/>
      <c r="B112" s="201"/>
      <c r="C112" s="136"/>
      <c r="D112" s="202" t="s">
        <v>145</v>
      </c>
      <c r="E112" s="203"/>
      <c r="F112" s="203"/>
      <c r="G112" s="203"/>
      <c r="H112" s="203"/>
      <c r="I112" s="203"/>
      <c r="J112" s="204">
        <f>J434</f>
        <v>0</v>
      </c>
      <c r="K112" s="136"/>
      <c r="L112" s="20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hidden="1" s="10" customFormat="1" ht="19.92" customHeight="1">
      <c r="A113" s="10"/>
      <c r="B113" s="201"/>
      <c r="C113" s="136"/>
      <c r="D113" s="202" t="s">
        <v>146</v>
      </c>
      <c r="E113" s="203"/>
      <c r="F113" s="203"/>
      <c r="G113" s="203"/>
      <c r="H113" s="203"/>
      <c r="I113" s="203"/>
      <c r="J113" s="204">
        <f>J436</f>
        <v>0</v>
      </c>
      <c r="K113" s="136"/>
      <c r="L113" s="20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hidden="1" s="10" customFormat="1" ht="19.92" customHeight="1">
      <c r="A114" s="10"/>
      <c r="B114" s="201"/>
      <c r="C114" s="136"/>
      <c r="D114" s="202" t="s">
        <v>147</v>
      </c>
      <c r="E114" s="203"/>
      <c r="F114" s="203"/>
      <c r="G114" s="203"/>
      <c r="H114" s="203"/>
      <c r="I114" s="203"/>
      <c r="J114" s="204">
        <f>J438</f>
        <v>0</v>
      </c>
      <c r="K114" s="136"/>
      <c r="L114" s="205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hidden="1" s="10" customFormat="1" ht="19.92" customHeight="1">
      <c r="A115" s="10"/>
      <c r="B115" s="201"/>
      <c r="C115" s="136"/>
      <c r="D115" s="202" t="s">
        <v>148</v>
      </c>
      <c r="E115" s="203"/>
      <c r="F115" s="203"/>
      <c r="G115" s="203"/>
      <c r="H115" s="203"/>
      <c r="I115" s="203"/>
      <c r="J115" s="204">
        <f>J446</f>
        <v>0</v>
      </c>
      <c r="K115" s="136"/>
      <c r="L115" s="205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hidden="1" s="10" customFormat="1" ht="19.92" customHeight="1">
      <c r="A116" s="10"/>
      <c r="B116" s="201"/>
      <c r="C116" s="136"/>
      <c r="D116" s="202" t="s">
        <v>149</v>
      </c>
      <c r="E116" s="203"/>
      <c r="F116" s="203"/>
      <c r="G116" s="203"/>
      <c r="H116" s="203"/>
      <c r="I116" s="203"/>
      <c r="J116" s="204">
        <f>J452</f>
        <v>0</v>
      </c>
      <c r="K116" s="136"/>
      <c r="L116" s="205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hidden="1" s="10" customFormat="1" ht="19.92" customHeight="1">
      <c r="A117" s="10"/>
      <c r="B117" s="201"/>
      <c r="C117" s="136"/>
      <c r="D117" s="202" t="s">
        <v>150</v>
      </c>
      <c r="E117" s="203"/>
      <c r="F117" s="203"/>
      <c r="G117" s="203"/>
      <c r="H117" s="203"/>
      <c r="I117" s="203"/>
      <c r="J117" s="204">
        <f>J465</f>
        <v>0</v>
      </c>
      <c r="K117" s="136"/>
      <c r="L117" s="205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hidden="1" s="10" customFormat="1" ht="19.92" customHeight="1">
      <c r="A118" s="10"/>
      <c r="B118" s="201"/>
      <c r="C118" s="136"/>
      <c r="D118" s="202" t="s">
        <v>151</v>
      </c>
      <c r="E118" s="203"/>
      <c r="F118" s="203"/>
      <c r="G118" s="203"/>
      <c r="H118" s="203"/>
      <c r="I118" s="203"/>
      <c r="J118" s="204">
        <f>J481</f>
        <v>0</v>
      </c>
      <c r="K118" s="136"/>
      <c r="L118" s="205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hidden="1" s="10" customFormat="1" ht="19.92" customHeight="1">
      <c r="A119" s="10"/>
      <c r="B119" s="201"/>
      <c r="C119" s="136"/>
      <c r="D119" s="202" t="s">
        <v>152</v>
      </c>
      <c r="E119" s="203"/>
      <c r="F119" s="203"/>
      <c r="G119" s="203"/>
      <c r="H119" s="203"/>
      <c r="I119" s="203"/>
      <c r="J119" s="204">
        <f>J517</f>
        <v>0</v>
      </c>
      <c r="K119" s="136"/>
      <c r="L119" s="205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hidden="1" s="10" customFormat="1" ht="19.92" customHeight="1">
      <c r="A120" s="10"/>
      <c r="B120" s="201"/>
      <c r="C120" s="136"/>
      <c r="D120" s="202" t="s">
        <v>153</v>
      </c>
      <c r="E120" s="203"/>
      <c r="F120" s="203"/>
      <c r="G120" s="203"/>
      <c r="H120" s="203"/>
      <c r="I120" s="203"/>
      <c r="J120" s="204">
        <f>J548</f>
        <v>0</v>
      </c>
      <c r="K120" s="136"/>
      <c r="L120" s="205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hidden="1" s="10" customFormat="1" ht="19.92" customHeight="1">
      <c r="A121" s="10"/>
      <c r="B121" s="201"/>
      <c r="C121" s="136"/>
      <c r="D121" s="202" t="s">
        <v>154</v>
      </c>
      <c r="E121" s="203"/>
      <c r="F121" s="203"/>
      <c r="G121" s="203"/>
      <c r="H121" s="203"/>
      <c r="I121" s="203"/>
      <c r="J121" s="204">
        <f>J555</f>
        <v>0</v>
      </c>
      <c r="K121" s="136"/>
      <c r="L121" s="205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hidden="1" s="10" customFormat="1" ht="19.92" customHeight="1">
      <c r="A122" s="10"/>
      <c r="B122" s="201"/>
      <c r="C122" s="136"/>
      <c r="D122" s="202" t="s">
        <v>155</v>
      </c>
      <c r="E122" s="203"/>
      <c r="F122" s="203"/>
      <c r="G122" s="203"/>
      <c r="H122" s="203"/>
      <c r="I122" s="203"/>
      <c r="J122" s="204">
        <f>J565</f>
        <v>0</v>
      </c>
      <c r="K122" s="136"/>
      <c r="L122" s="205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hidden="1" s="10" customFormat="1" ht="19.92" customHeight="1">
      <c r="A123" s="10"/>
      <c r="B123" s="201"/>
      <c r="C123" s="136"/>
      <c r="D123" s="202" t="s">
        <v>156</v>
      </c>
      <c r="E123" s="203"/>
      <c r="F123" s="203"/>
      <c r="G123" s="203"/>
      <c r="H123" s="203"/>
      <c r="I123" s="203"/>
      <c r="J123" s="204">
        <f>J575</f>
        <v>0</v>
      </c>
      <c r="K123" s="136"/>
      <c r="L123" s="205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hidden="1" s="10" customFormat="1" ht="19.92" customHeight="1">
      <c r="A124" s="10"/>
      <c r="B124" s="201"/>
      <c r="C124" s="136"/>
      <c r="D124" s="202" t="s">
        <v>157</v>
      </c>
      <c r="E124" s="203"/>
      <c r="F124" s="203"/>
      <c r="G124" s="203"/>
      <c r="H124" s="203"/>
      <c r="I124" s="203"/>
      <c r="J124" s="204">
        <f>J581</f>
        <v>0</v>
      </c>
      <c r="K124" s="136"/>
      <c r="L124" s="205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hidden="1" s="10" customFormat="1" ht="19.92" customHeight="1">
      <c r="A125" s="10"/>
      <c r="B125" s="201"/>
      <c r="C125" s="136"/>
      <c r="D125" s="202" t="s">
        <v>158</v>
      </c>
      <c r="E125" s="203"/>
      <c r="F125" s="203"/>
      <c r="G125" s="203"/>
      <c r="H125" s="203"/>
      <c r="I125" s="203"/>
      <c r="J125" s="204">
        <f>J587</f>
        <v>0</v>
      </c>
      <c r="K125" s="136"/>
      <c r="L125" s="205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hidden="1" s="10" customFormat="1" ht="19.92" customHeight="1">
      <c r="A126" s="10"/>
      <c r="B126" s="201"/>
      <c r="C126" s="136"/>
      <c r="D126" s="202" t="s">
        <v>159</v>
      </c>
      <c r="E126" s="203"/>
      <c r="F126" s="203"/>
      <c r="G126" s="203"/>
      <c r="H126" s="203"/>
      <c r="I126" s="203"/>
      <c r="J126" s="204">
        <f>J596</f>
        <v>0</v>
      </c>
      <c r="K126" s="136"/>
      <c r="L126" s="205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hidden="1" s="9" customFormat="1" ht="24.96" customHeight="1">
      <c r="A127" s="9"/>
      <c r="B127" s="195"/>
      <c r="C127" s="196"/>
      <c r="D127" s="197" t="s">
        <v>160</v>
      </c>
      <c r="E127" s="198"/>
      <c r="F127" s="198"/>
      <c r="G127" s="198"/>
      <c r="H127" s="198"/>
      <c r="I127" s="198"/>
      <c r="J127" s="199">
        <f>J598</f>
        <v>0</v>
      </c>
      <c r="K127" s="196"/>
      <c r="L127" s="200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</row>
    <row r="128" hidden="1" s="10" customFormat="1" ht="19.92" customHeight="1">
      <c r="A128" s="10"/>
      <c r="B128" s="201"/>
      <c r="C128" s="136"/>
      <c r="D128" s="202" t="s">
        <v>161</v>
      </c>
      <c r="E128" s="203"/>
      <c r="F128" s="203"/>
      <c r="G128" s="203"/>
      <c r="H128" s="203"/>
      <c r="I128" s="203"/>
      <c r="J128" s="204">
        <f>J599</f>
        <v>0</v>
      </c>
      <c r="K128" s="136"/>
      <c r="L128" s="205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hidden="1" s="9" customFormat="1" ht="24.96" customHeight="1">
      <c r="A129" s="9"/>
      <c r="B129" s="195"/>
      <c r="C129" s="196"/>
      <c r="D129" s="197" t="s">
        <v>162</v>
      </c>
      <c r="E129" s="198"/>
      <c r="F129" s="198"/>
      <c r="G129" s="198"/>
      <c r="H129" s="198"/>
      <c r="I129" s="198"/>
      <c r="J129" s="199">
        <f>J601</f>
        <v>0</v>
      </c>
      <c r="K129" s="196"/>
      <c r="L129" s="200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</row>
    <row r="130" hidden="1" s="2" customFormat="1" ht="21.84" customHeight="1">
      <c r="A130" s="35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66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hidden="1" s="2" customFormat="1" ht="6.96" customHeight="1">
      <c r="A131" s="35"/>
      <c r="B131" s="69"/>
      <c r="C131" s="70"/>
      <c r="D131" s="70"/>
      <c r="E131" s="70"/>
      <c r="F131" s="70"/>
      <c r="G131" s="70"/>
      <c r="H131" s="70"/>
      <c r="I131" s="70"/>
      <c r="J131" s="70"/>
      <c r="K131" s="70"/>
      <c r="L131" s="66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hidden="1"/>
    <row r="133" hidden="1"/>
    <row r="134" hidden="1"/>
    <row r="135" s="2" customFormat="1" ht="6.96" customHeight="1">
      <c r="A135" s="35"/>
      <c r="B135" s="71"/>
      <c r="C135" s="72"/>
      <c r="D135" s="72"/>
      <c r="E135" s="72"/>
      <c r="F135" s="72"/>
      <c r="G135" s="72"/>
      <c r="H135" s="72"/>
      <c r="I135" s="72"/>
      <c r="J135" s="72"/>
      <c r="K135" s="72"/>
      <c r="L135" s="66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="2" customFormat="1" ht="24.96" customHeight="1">
      <c r="A136" s="35"/>
      <c r="B136" s="36"/>
      <c r="C136" s="20" t="s">
        <v>163</v>
      </c>
      <c r="D136" s="37"/>
      <c r="E136" s="37"/>
      <c r="F136" s="37"/>
      <c r="G136" s="37"/>
      <c r="H136" s="37"/>
      <c r="I136" s="37"/>
      <c r="J136" s="37"/>
      <c r="K136" s="37"/>
      <c r="L136" s="66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="2" customFormat="1" ht="6.96" customHeight="1">
      <c r="A137" s="35"/>
      <c r="B137" s="36"/>
      <c r="C137" s="37"/>
      <c r="D137" s="37"/>
      <c r="E137" s="37"/>
      <c r="F137" s="37"/>
      <c r="G137" s="37"/>
      <c r="H137" s="37"/>
      <c r="I137" s="37"/>
      <c r="J137" s="37"/>
      <c r="K137" s="37"/>
      <c r="L137" s="66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="2" customFormat="1" ht="12" customHeight="1">
      <c r="A138" s="35"/>
      <c r="B138" s="36"/>
      <c r="C138" s="29" t="s">
        <v>15</v>
      </c>
      <c r="D138" s="37"/>
      <c r="E138" s="37"/>
      <c r="F138" s="37"/>
      <c r="G138" s="37"/>
      <c r="H138" s="37"/>
      <c r="I138" s="37"/>
      <c r="J138" s="37"/>
      <c r="K138" s="37"/>
      <c r="L138" s="66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="2" customFormat="1" ht="16.5" customHeight="1">
      <c r="A139" s="35"/>
      <c r="B139" s="36"/>
      <c r="C139" s="37"/>
      <c r="D139" s="37"/>
      <c r="E139" s="190" t="str">
        <f>E7</f>
        <v>Prístavba základnej školy Suchá nad Parnou</v>
      </c>
      <c r="F139" s="29"/>
      <c r="G139" s="29"/>
      <c r="H139" s="29"/>
      <c r="I139" s="37"/>
      <c r="J139" s="37"/>
      <c r="K139" s="37"/>
      <c r="L139" s="66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="1" customFormat="1" ht="12" customHeight="1">
      <c r="B140" s="18"/>
      <c r="C140" s="29" t="s">
        <v>123</v>
      </c>
      <c r="D140" s="19"/>
      <c r="E140" s="19"/>
      <c r="F140" s="19"/>
      <c r="G140" s="19"/>
      <c r="H140" s="19"/>
      <c r="I140" s="19"/>
      <c r="J140" s="19"/>
      <c r="K140" s="19"/>
      <c r="L140" s="17"/>
    </row>
    <row r="141" s="2" customFormat="1" ht="16.5" customHeight="1">
      <c r="A141" s="35"/>
      <c r="B141" s="36"/>
      <c r="C141" s="37"/>
      <c r="D141" s="37"/>
      <c r="E141" s="190" t="s">
        <v>124</v>
      </c>
      <c r="F141" s="37"/>
      <c r="G141" s="37"/>
      <c r="H141" s="37"/>
      <c r="I141" s="37"/>
      <c r="J141" s="37"/>
      <c r="K141" s="37"/>
      <c r="L141" s="66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  <row r="142" s="2" customFormat="1" ht="12" customHeight="1">
      <c r="A142" s="35"/>
      <c r="B142" s="36"/>
      <c r="C142" s="29" t="s">
        <v>125</v>
      </c>
      <c r="D142" s="37"/>
      <c r="E142" s="37"/>
      <c r="F142" s="37"/>
      <c r="G142" s="37"/>
      <c r="H142" s="37"/>
      <c r="I142" s="37"/>
      <c r="J142" s="37"/>
      <c r="K142" s="37"/>
      <c r="L142" s="66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</row>
    <row r="143" s="2" customFormat="1" ht="16.5" customHeight="1">
      <c r="A143" s="35"/>
      <c r="B143" s="36"/>
      <c r="C143" s="37"/>
      <c r="D143" s="37"/>
      <c r="E143" s="79" t="str">
        <f>E11</f>
        <v>01 - Stavebná časť a statika</v>
      </c>
      <c r="F143" s="37"/>
      <c r="G143" s="37"/>
      <c r="H143" s="37"/>
      <c r="I143" s="37"/>
      <c r="J143" s="37"/>
      <c r="K143" s="37"/>
      <c r="L143" s="66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</row>
    <row r="144" s="2" customFormat="1" ht="6.96" customHeight="1">
      <c r="A144" s="35"/>
      <c r="B144" s="36"/>
      <c r="C144" s="37"/>
      <c r="D144" s="37"/>
      <c r="E144" s="37"/>
      <c r="F144" s="37"/>
      <c r="G144" s="37"/>
      <c r="H144" s="37"/>
      <c r="I144" s="37"/>
      <c r="J144" s="37"/>
      <c r="K144" s="37"/>
      <c r="L144" s="66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</row>
    <row r="145" s="2" customFormat="1" ht="12" customHeight="1">
      <c r="A145" s="35"/>
      <c r="B145" s="36"/>
      <c r="C145" s="29" t="s">
        <v>19</v>
      </c>
      <c r="D145" s="37"/>
      <c r="E145" s="37"/>
      <c r="F145" s="24" t="str">
        <f>F14</f>
        <v xml:space="preserve"> </v>
      </c>
      <c r="G145" s="37"/>
      <c r="H145" s="37"/>
      <c r="I145" s="29" t="s">
        <v>21</v>
      </c>
      <c r="J145" s="82" t="str">
        <f>IF(J14="","",J14)</f>
        <v>9. 2. 2022</v>
      </c>
      <c r="K145" s="37"/>
      <c r="L145" s="66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</row>
    <row r="146" s="2" customFormat="1" ht="6.96" customHeight="1">
      <c r="A146" s="35"/>
      <c r="B146" s="36"/>
      <c r="C146" s="37"/>
      <c r="D146" s="37"/>
      <c r="E146" s="37"/>
      <c r="F146" s="37"/>
      <c r="G146" s="37"/>
      <c r="H146" s="37"/>
      <c r="I146" s="37"/>
      <c r="J146" s="37"/>
      <c r="K146" s="37"/>
      <c r="L146" s="66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</row>
    <row r="147" s="2" customFormat="1" ht="25.65" customHeight="1">
      <c r="A147" s="35"/>
      <c r="B147" s="36"/>
      <c r="C147" s="29" t="s">
        <v>23</v>
      </c>
      <c r="D147" s="37"/>
      <c r="E147" s="37"/>
      <c r="F147" s="24" t="str">
        <f>E17</f>
        <v>Obec Suchá nad Parnou</v>
      </c>
      <c r="G147" s="37"/>
      <c r="H147" s="37"/>
      <c r="I147" s="29" t="s">
        <v>29</v>
      </c>
      <c r="J147" s="33" t="str">
        <f>E23</f>
        <v xml:space="preserve">Ing.arch.  Martin Holeš</v>
      </c>
      <c r="K147" s="37"/>
      <c r="L147" s="66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</row>
    <row r="148" s="2" customFormat="1" ht="15.15" customHeight="1">
      <c r="A148" s="35"/>
      <c r="B148" s="36"/>
      <c r="C148" s="29" t="s">
        <v>27</v>
      </c>
      <c r="D148" s="37"/>
      <c r="E148" s="37"/>
      <c r="F148" s="24" t="str">
        <f>IF(E20="","",E20)</f>
        <v>Vyplň údaj</v>
      </c>
      <c r="G148" s="37"/>
      <c r="H148" s="37"/>
      <c r="I148" s="29" t="s">
        <v>32</v>
      </c>
      <c r="J148" s="33" t="str">
        <f>E26</f>
        <v xml:space="preserve"> </v>
      </c>
      <c r="K148" s="37"/>
      <c r="L148" s="66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</row>
    <row r="149" s="2" customFormat="1" ht="10.32" customHeight="1">
      <c r="A149" s="35"/>
      <c r="B149" s="36"/>
      <c r="C149" s="37"/>
      <c r="D149" s="37"/>
      <c r="E149" s="37"/>
      <c r="F149" s="37"/>
      <c r="G149" s="37"/>
      <c r="H149" s="37"/>
      <c r="I149" s="37"/>
      <c r="J149" s="37"/>
      <c r="K149" s="37"/>
      <c r="L149" s="66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</row>
    <row r="150" s="11" customFormat="1" ht="29.28" customHeight="1">
      <c r="A150" s="206"/>
      <c r="B150" s="207"/>
      <c r="C150" s="208" t="s">
        <v>164</v>
      </c>
      <c r="D150" s="209" t="s">
        <v>59</v>
      </c>
      <c r="E150" s="209" t="s">
        <v>55</v>
      </c>
      <c r="F150" s="209" t="s">
        <v>56</v>
      </c>
      <c r="G150" s="209" t="s">
        <v>165</v>
      </c>
      <c r="H150" s="209" t="s">
        <v>166</v>
      </c>
      <c r="I150" s="209" t="s">
        <v>167</v>
      </c>
      <c r="J150" s="210" t="s">
        <v>129</v>
      </c>
      <c r="K150" s="211" t="s">
        <v>168</v>
      </c>
      <c r="L150" s="212"/>
      <c r="M150" s="103" t="s">
        <v>1</v>
      </c>
      <c r="N150" s="104" t="s">
        <v>38</v>
      </c>
      <c r="O150" s="104" t="s">
        <v>169</v>
      </c>
      <c r="P150" s="104" t="s">
        <v>170</v>
      </c>
      <c r="Q150" s="104" t="s">
        <v>171</v>
      </c>
      <c r="R150" s="104" t="s">
        <v>172</v>
      </c>
      <c r="S150" s="104" t="s">
        <v>173</v>
      </c>
      <c r="T150" s="105" t="s">
        <v>174</v>
      </c>
      <c r="U150" s="206"/>
      <c r="V150" s="206"/>
      <c r="W150" s="206"/>
      <c r="X150" s="206"/>
      <c r="Y150" s="206"/>
      <c r="Z150" s="206"/>
      <c r="AA150" s="206"/>
      <c r="AB150" s="206"/>
      <c r="AC150" s="206"/>
      <c r="AD150" s="206"/>
      <c r="AE150" s="206"/>
    </row>
    <row r="151" s="2" customFormat="1" ht="22.8" customHeight="1">
      <c r="A151" s="35"/>
      <c r="B151" s="36"/>
      <c r="C151" s="110" t="s">
        <v>130</v>
      </c>
      <c r="D151" s="37"/>
      <c r="E151" s="37"/>
      <c r="F151" s="37"/>
      <c r="G151" s="37"/>
      <c r="H151" s="37"/>
      <c r="I151" s="37"/>
      <c r="J151" s="213">
        <f>BK151</f>
        <v>0</v>
      </c>
      <c r="K151" s="37"/>
      <c r="L151" s="41"/>
      <c r="M151" s="106"/>
      <c r="N151" s="214"/>
      <c r="O151" s="107"/>
      <c r="P151" s="215">
        <f>P152+P358+P598+P601</f>
        <v>0</v>
      </c>
      <c r="Q151" s="107"/>
      <c r="R151" s="215">
        <f>R152+R358+R598+R601</f>
        <v>3468.2826856844995</v>
      </c>
      <c r="S151" s="107"/>
      <c r="T151" s="216">
        <f>T152+T358+T598+T601</f>
        <v>293.06008320000007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73</v>
      </c>
      <c r="AU151" s="14" t="s">
        <v>131</v>
      </c>
      <c r="BK151" s="217">
        <f>BK152+BK358+BK598+BK601</f>
        <v>0</v>
      </c>
    </row>
    <row r="152" s="12" customFormat="1" ht="25.92" customHeight="1">
      <c r="A152" s="12"/>
      <c r="B152" s="218"/>
      <c r="C152" s="219"/>
      <c r="D152" s="220" t="s">
        <v>73</v>
      </c>
      <c r="E152" s="221" t="s">
        <v>175</v>
      </c>
      <c r="F152" s="221" t="s">
        <v>176</v>
      </c>
      <c r="G152" s="219"/>
      <c r="H152" s="219"/>
      <c r="I152" s="222"/>
      <c r="J152" s="223">
        <f>BK152</f>
        <v>0</v>
      </c>
      <c r="K152" s="219"/>
      <c r="L152" s="224"/>
      <c r="M152" s="225"/>
      <c r="N152" s="226"/>
      <c r="O152" s="226"/>
      <c r="P152" s="227">
        <f>P153+P180+P197+P230+P252+P255+P293+P356</f>
        <v>0</v>
      </c>
      <c r="Q152" s="226"/>
      <c r="R152" s="227">
        <f>R153+R180+R197+R230+R252+R255+R293+R356</f>
        <v>3033.5954728644997</v>
      </c>
      <c r="S152" s="226"/>
      <c r="T152" s="228">
        <f>T153+T180+T197+T230+T252+T255+T293+T356</f>
        <v>291.46158120000007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9" t="s">
        <v>81</v>
      </c>
      <c r="AT152" s="230" t="s">
        <v>73</v>
      </c>
      <c r="AU152" s="230" t="s">
        <v>74</v>
      </c>
      <c r="AY152" s="229" t="s">
        <v>177</v>
      </c>
      <c r="BK152" s="231">
        <f>BK153+BK180+BK197+BK230+BK252+BK255+BK293+BK356</f>
        <v>0</v>
      </c>
    </row>
    <row r="153" s="12" customFormat="1" ht="22.8" customHeight="1">
      <c r="A153" s="12"/>
      <c r="B153" s="218"/>
      <c r="C153" s="219"/>
      <c r="D153" s="220" t="s">
        <v>73</v>
      </c>
      <c r="E153" s="232" t="s">
        <v>81</v>
      </c>
      <c r="F153" s="232" t="s">
        <v>178</v>
      </c>
      <c r="G153" s="219"/>
      <c r="H153" s="219"/>
      <c r="I153" s="222"/>
      <c r="J153" s="233">
        <f>BK153</f>
        <v>0</v>
      </c>
      <c r="K153" s="219"/>
      <c r="L153" s="224"/>
      <c r="M153" s="225"/>
      <c r="N153" s="226"/>
      <c r="O153" s="226"/>
      <c r="P153" s="227">
        <f>SUM(P154:P179)</f>
        <v>0</v>
      </c>
      <c r="Q153" s="226"/>
      <c r="R153" s="227">
        <f>SUM(R154:R179)</f>
        <v>19.693892999999999</v>
      </c>
      <c r="S153" s="226"/>
      <c r="T153" s="228">
        <f>SUM(T154:T179)</f>
        <v>7.4674999999999994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9" t="s">
        <v>81</v>
      </c>
      <c r="AT153" s="230" t="s">
        <v>73</v>
      </c>
      <c r="AU153" s="230" t="s">
        <v>81</v>
      </c>
      <c r="AY153" s="229" t="s">
        <v>177</v>
      </c>
      <c r="BK153" s="231">
        <f>SUM(BK154:BK179)</f>
        <v>0</v>
      </c>
    </row>
    <row r="154" s="2" customFormat="1" ht="24.15" customHeight="1">
      <c r="A154" s="35"/>
      <c r="B154" s="36"/>
      <c r="C154" s="234" t="s">
        <v>81</v>
      </c>
      <c r="D154" s="234" t="s">
        <v>179</v>
      </c>
      <c r="E154" s="235" t="s">
        <v>180</v>
      </c>
      <c r="F154" s="236" t="s">
        <v>181</v>
      </c>
      <c r="G154" s="237" t="s">
        <v>182</v>
      </c>
      <c r="H154" s="238">
        <v>51.5</v>
      </c>
      <c r="I154" s="239"/>
      <c r="J154" s="240">
        <f>ROUND(I154*H154,2)</f>
        <v>0</v>
      </c>
      <c r="K154" s="241"/>
      <c r="L154" s="41"/>
      <c r="M154" s="242" t="s">
        <v>1</v>
      </c>
      <c r="N154" s="243" t="s">
        <v>40</v>
      </c>
      <c r="O154" s="94"/>
      <c r="P154" s="244">
        <f>O154*H154</f>
        <v>0</v>
      </c>
      <c r="Q154" s="244">
        <v>0</v>
      </c>
      <c r="R154" s="244">
        <f>Q154*H154</f>
        <v>0</v>
      </c>
      <c r="S154" s="244">
        <v>0.14499999999999999</v>
      </c>
      <c r="T154" s="245">
        <f>S154*H154</f>
        <v>7.4674999999999994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6" t="s">
        <v>183</v>
      </c>
      <c r="AT154" s="246" t="s">
        <v>179</v>
      </c>
      <c r="AU154" s="246" t="s">
        <v>87</v>
      </c>
      <c r="AY154" s="14" t="s">
        <v>177</v>
      </c>
      <c r="BE154" s="247">
        <f>IF(N154="základná",J154,0)</f>
        <v>0</v>
      </c>
      <c r="BF154" s="247">
        <f>IF(N154="znížená",J154,0)</f>
        <v>0</v>
      </c>
      <c r="BG154" s="247">
        <f>IF(N154="zákl. prenesená",J154,0)</f>
        <v>0</v>
      </c>
      <c r="BH154" s="247">
        <f>IF(N154="zníž. prenesená",J154,0)</f>
        <v>0</v>
      </c>
      <c r="BI154" s="247">
        <f>IF(N154="nulová",J154,0)</f>
        <v>0</v>
      </c>
      <c r="BJ154" s="14" t="s">
        <v>87</v>
      </c>
      <c r="BK154" s="247">
        <f>ROUND(I154*H154,2)</f>
        <v>0</v>
      </c>
      <c r="BL154" s="14" t="s">
        <v>183</v>
      </c>
      <c r="BM154" s="246" t="s">
        <v>184</v>
      </c>
    </row>
    <row r="155" s="2" customFormat="1" ht="33" customHeight="1">
      <c r="A155" s="35"/>
      <c r="B155" s="36"/>
      <c r="C155" s="234" t="s">
        <v>87</v>
      </c>
      <c r="D155" s="234" t="s">
        <v>179</v>
      </c>
      <c r="E155" s="235" t="s">
        <v>185</v>
      </c>
      <c r="F155" s="236" t="s">
        <v>186</v>
      </c>
      <c r="G155" s="237" t="s">
        <v>187</v>
      </c>
      <c r="H155" s="238">
        <v>159.24500000000001</v>
      </c>
      <c r="I155" s="239"/>
      <c r="J155" s="240">
        <f>ROUND(I155*H155,2)</f>
        <v>0</v>
      </c>
      <c r="K155" s="241"/>
      <c r="L155" s="41"/>
      <c r="M155" s="242" t="s">
        <v>1</v>
      </c>
      <c r="N155" s="243" t="s">
        <v>40</v>
      </c>
      <c r="O155" s="94"/>
      <c r="P155" s="244">
        <f>O155*H155</f>
        <v>0</v>
      </c>
      <c r="Q155" s="244">
        <v>0</v>
      </c>
      <c r="R155" s="244">
        <f>Q155*H155</f>
        <v>0</v>
      </c>
      <c r="S155" s="244">
        <v>0</v>
      </c>
      <c r="T155" s="24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6" t="s">
        <v>183</v>
      </c>
      <c r="AT155" s="246" t="s">
        <v>179</v>
      </c>
      <c r="AU155" s="246" t="s">
        <v>87</v>
      </c>
      <c r="AY155" s="14" t="s">
        <v>177</v>
      </c>
      <c r="BE155" s="247">
        <f>IF(N155="základná",J155,0)</f>
        <v>0</v>
      </c>
      <c r="BF155" s="247">
        <f>IF(N155="znížená",J155,0)</f>
        <v>0</v>
      </c>
      <c r="BG155" s="247">
        <f>IF(N155="zákl. prenesená",J155,0)</f>
        <v>0</v>
      </c>
      <c r="BH155" s="247">
        <f>IF(N155="zníž. prenesená",J155,0)</f>
        <v>0</v>
      </c>
      <c r="BI155" s="247">
        <f>IF(N155="nulová",J155,0)</f>
        <v>0</v>
      </c>
      <c r="BJ155" s="14" t="s">
        <v>87</v>
      </c>
      <c r="BK155" s="247">
        <f>ROUND(I155*H155,2)</f>
        <v>0</v>
      </c>
      <c r="BL155" s="14" t="s">
        <v>183</v>
      </c>
      <c r="BM155" s="246" t="s">
        <v>188</v>
      </c>
    </row>
    <row r="156" s="2" customFormat="1" ht="24.15" customHeight="1">
      <c r="A156" s="35"/>
      <c r="B156" s="36"/>
      <c r="C156" s="234" t="s">
        <v>189</v>
      </c>
      <c r="D156" s="234" t="s">
        <v>179</v>
      </c>
      <c r="E156" s="235" t="s">
        <v>190</v>
      </c>
      <c r="F156" s="236" t="s">
        <v>191</v>
      </c>
      <c r="G156" s="237" t="s">
        <v>187</v>
      </c>
      <c r="H156" s="238">
        <v>1.8029999999999999</v>
      </c>
      <c r="I156" s="239"/>
      <c r="J156" s="240">
        <f>ROUND(I156*H156,2)</f>
        <v>0</v>
      </c>
      <c r="K156" s="241"/>
      <c r="L156" s="41"/>
      <c r="M156" s="242" t="s">
        <v>1</v>
      </c>
      <c r="N156" s="243" t="s">
        <v>40</v>
      </c>
      <c r="O156" s="94"/>
      <c r="P156" s="244">
        <f>O156*H156</f>
        <v>0</v>
      </c>
      <c r="Q156" s="244">
        <v>0</v>
      </c>
      <c r="R156" s="244">
        <f>Q156*H156</f>
        <v>0</v>
      </c>
      <c r="S156" s="244">
        <v>0</v>
      </c>
      <c r="T156" s="24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6" t="s">
        <v>183</v>
      </c>
      <c r="AT156" s="246" t="s">
        <v>179</v>
      </c>
      <c r="AU156" s="246" t="s">
        <v>87</v>
      </c>
      <c r="AY156" s="14" t="s">
        <v>177</v>
      </c>
      <c r="BE156" s="247">
        <f>IF(N156="základná",J156,0)</f>
        <v>0</v>
      </c>
      <c r="BF156" s="247">
        <f>IF(N156="znížená",J156,0)</f>
        <v>0</v>
      </c>
      <c r="BG156" s="247">
        <f>IF(N156="zákl. prenesená",J156,0)</f>
        <v>0</v>
      </c>
      <c r="BH156" s="247">
        <f>IF(N156="zníž. prenesená",J156,0)</f>
        <v>0</v>
      </c>
      <c r="BI156" s="247">
        <f>IF(N156="nulová",J156,0)</f>
        <v>0</v>
      </c>
      <c r="BJ156" s="14" t="s">
        <v>87</v>
      </c>
      <c r="BK156" s="247">
        <f>ROUND(I156*H156,2)</f>
        <v>0</v>
      </c>
      <c r="BL156" s="14" t="s">
        <v>183</v>
      </c>
      <c r="BM156" s="246" t="s">
        <v>192</v>
      </c>
    </row>
    <row r="157" s="2" customFormat="1" ht="24.15" customHeight="1">
      <c r="A157" s="35"/>
      <c r="B157" s="36"/>
      <c r="C157" s="234" t="s">
        <v>183</v>
      </c>
      <c r="D157" s="234" t="s">
        <v>179</v>
      </c>
      <c r="E157" s="235" t="s">
        <v>193</v>
      </c>
      <c r="F157" s="236" t="s">
        <v>194</v>
      </c>
      <c r="G157" s="237" t="s">
        <v>187</v>
      </c>
      <c r="H157" s="238">
        <v>18.817</v>
      </c>
      <c r="I157" s="239"/>
      <c r="J157" s="240">
        <f>ROUND(I157*H157,2)</f>
        <v>0</v>
      </c>
      <c r="K157" s="241"/>
      <c r="L157" s="41"/>
      <c r="M157" s="242" t="s">
        <v>1</v>
      </c>
      <c r="N157" s="243" t="s">
        <v>40</v>
      </c>
      <c r="O157" s="94"/>
      <c r="P157" s="244">
        <f>O157*H157</f>
        <v>0</v>
      </c>
      <c r="Q157" s="244">
        <v>0</v>
      </c>
      <c r="R157" s="244">
        <f>Q157*H157</f>
        <v>0</v>
      </c>
      <c r="S157" s="244">
        <v>0</v>
      </c>
      <c r="T157" s="24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46" t="s">
        <v>183</v>
      </c>
      <c r="AT157" s="246" t="s">
        <v>179</v>
      </c>
      <c r="AU157" s="246" t="s">
        <v>87</v>
      </c>
      <c r="AY157" s="14" t="s">
        <v>177</v>
      </c>
      <c r="BE157" s="247">
        <f>IF(N157="základná",J157,0)</f>
        <v>0</v>
      </c>
      <c r="BF157" s="247">
        <f>IF(N157="znížená",J157,0)</f>
        <v>0</v>
      </c>
      <c r="BG157" s="247">
        <f>IF(N157="zákl. prenesená",J157,0)</f>
        <v>0</v>
      </c>
      <c r="BH157" s="247">
        <f>IF(N157="zníž. prenesená",J157,0)</f>
        <v>0</v>
      </c>
      <c r="BI157" s="247">
        <f>IF(N157="nulová",J157,0)</f>
        <v>0</v>
      </c>
      <c r="BJ157" s="14" t="s">
        <v>87</v>
      </c>
      <c r="BK157" s="247">
        <f>ROUND(I157*H157,2)</f>
        <v>0</v>
      </c>
      <c r="BL157" s="14" t="s">
        <v>183</v>
      </c>
      <c r="BM157" s="246" t="s">
        <v>195</v>
      </c>
    </row>
    <row r="158" s="2" customFormat="1" ht="24.15" customHeight="1">
      <c r="A158" s="35"/>
      <c r="B158" s="36"/>
      <c r="C158" s="234" t="s">
        <v>196</v>
      </c>
      <c r="D158" s="234" t="s">
        <v>179</v>
      </c>
      <c r="E158" s="235" t="s">
        <v>197</v>
      </c>
      <c r="F158" s="236" t="s">
        <v>198</v>
      </c>
      <c r="G158" s="237" t="s">
        <v>187</v>
      </c>
      <c r="H158" s="238">
        <v>247.589</v>
      </c>
      <c r="I158" s="239"/>
      <c r="J158" s="240">
        <f>ROUND(I158*H158,2)</f>
        <v>0</v>
      </c>
      <c r="K158" s="241"/>
      <c r="L158" s="41"/>
      <c r="M158" s="242" t="s">
        <v>1</v>
      </c>
      <c r="N158" s="243" t="s">
        <v>40</v>
      </c>
      <c r="O158" s="94"/>
      <c r="P158" s="244">
        <f>O158*H158</f>
        <v>0</v>
      </c>
      <c r="Q158" s="244">
        <v>0</v>
      </c>
      <c r="R158" s="244">
        <f>Q158*H158</f>
        <v>0</v>
      </c>
      <c r="S158" s="244">
        <v>0</v>
      </c>
      <c r="T158" s="24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46" t="s">
        <v>183</v>
      </c>
      <c r="AT158" s="246" t="s">
        <v>179</v>
      </c>
      <c r="AU158" s="246" t="s">
        <v>87</v>
      </c>
      <c r="AY158" s="14" t="s">
        <v>177</v>
      </c>
      <c r="BE158" s="247">
        <f>IF(N158="základná",J158,0)</f>
        <v>0</v>
      </c>
      <c r="BF158" s="247">
        <f>IF(N158="znížená",J158,0)</f>
        <v>0</v>
      </c>
      <c r="BG158" s="247">
        <f>IF(N158="zákl. prenesená",J158,0)</f>
        <v>0</v>
      </c>
      <c r="BH158" s="247">
        <f>IF(N158="zníž. prenesená",J158,0)</f>
        <v>0</v>
      </c>
      <c r="BI158" s="247">
        <f>IF(N158="nulová",J158,0)</f>
        <v>0</v>
      </c>
      <c r="BJ158" s="14" t="s">
        <v>87</v>
      </c>
      <c r="BK158" s="247">
        <f>ROUND(I158*H158,2)</f>
        <v>0</v>
      </c>
      <c r="BL158" s="14" t="s">
        <v>183</v>
      </c>
      <c r="BM158" s="246" t="s">
        <v>199</v>
      </c>
    </row>
    <row r="159" s="2" customFormat="1" ht="24.15" customHeight="1">
      <c r="A159" s="35"/>
      <c r="B159" s="36"/>
      <c r="C159" s="234" t="s">
        <v>200</v>
      </c>
      <c r="D159" s="234" t="s">
        <v>179</v>
      </c>
      <c r="E159" s="235" t="s">
        <v>201</v>
      </c>
      <c r="F159" s="236" t="s">
        <v>202</v>
      </c>
      <c r="G159" s="237" t="s">
        <v>187</v>
      </c>
      <c r="H159" s="238">
        <v>74.277000000000001</v>
      </c>
      <c r="I159" s="239"/>
      <c r="J159" s="240">
        <f>ROUND(I159*H159,2)</f>
        <v>0</v>
      </c>
      <c r="K159" s="241"/>
      <c r="L159" s="41"/>
      <c r="M159" s="242" t="s">
        <v>1</v>
      </c>
      <c r="N159" s="243" t="s">
        <v>40</v>
      </c>
      <c r="O159" s="94"/>
      <c r="P159" s="244">
        <f>O159*H159</f>
        <v>0</v>
      </c>
      <c r="Q159" s="244">
        <v>0</v>
      </c>
      <c r="R159" s="244">
        <f>Q159*H159</f>
        <v>0</v>
      </c>
      <c r="S159" s="244">
        <v>0</v>
      </c>
      <c r="T159" s="24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6" t="s">
        <v>183</v>
      </c>
      <c r="AT159" s="246" t="s">
        <v>179</v>
      </c>
      <c r="AU159" s="246" t="s">
        <v>87</v>
      </c>
      <c r="AY159" s="14" t="s">
        <v>177</v>
      </c>
      <c r="BE159" s="247">
        <f>IF(N159="základná",J159,0)</f>
        <v>0</v>
      </c>
      <c r="BF159" s="247">
        <f>IF(N159="znížená",J159,0)</f>
        <v>0</v>
      </c>
      <c r="BG159" s="247">
        <f>IF(N159="zákl. prenesená",J159,0)</f>
        <v>0</v>
      </c>
      <c r="BH159" s="247">
        <f>IF(N159="zníž. prenesená",J159,0)</f>
        <v>0</v>
      </c>
      <c r="BI159" s="247">
        <f>IF(N159="nulová",J159,0)</f>
        <v>0</v>
      </c>
      <c r="BJ159" s="14" t="s">
        <v>87</v>
      </c>
      <c r="BK159" s="247">
        <f>ROUND(I159*H159,2)</f>
        <v>0</v>
      </c>
      <c r="BL159" s="14" t="s">
        <v>183</v>
      </c>
      <c r="BM159" s="246" t="s">
        <v>203</v>
      </c>
    </row>
    <row r="160" s="2" customFormat="1" ht="21.75" customHeight="1">
      <c r="A160" s="35"/>
      <c r="B160" s="36"/>
      <c r="C160" s="234" t="s">
        <v>204</v>
      </c>
      <c r="D160" s="234" t="s">
        <v>179</v>
      </c>
      <c r="E160" s="235" t="s">
        <v>205</v>
      </c>
      <c r="F160" s="236" t="s">
        <v>206</v>
      </c>
      <c r="G160" s="237" t="s">
        <v>187</v>
      </c>
      <c r="H160" s="238">
        <v>98.441999999999993</v>
      </c>
      <c r="I160" s="239"/>
      <c r="J160" s="240">
        <f>ROUND(I160*H160,2)</f>
        <v>0</v>
      </c>
      <c r="K160" s="241"/>
      <c r="L160" s="41"/>
      <c r="M160" s="242" t="s">
        <v>1</v>
      </c>
      <c r="N160" s="243" t="s">
        <v>40</v>
      </c>
      <c r="O160" s="94"/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46" t="s">
        <v>183</v>
      </c>
      <c r="AT160" s="246" t="s">
        <v>179</v>
      </c>
      <c r="AU160" s="246" t="s">
        <v>87</v>
      </c>
      <c r="AY160" s="14" t="s">
        <v>177</v>
      </c>
      <c r="BE160" s="247">
        <f>IF(N160="základná",J160,0)</f>
        <v>0</v>
      </c>
      <c r="BF160" s="247">
        <f>IF(N160="znížená",J160,0)</f>
        <v>0</v>
      </c>
      <c r="BG160" s="247">
        <f>IF(N160="zákl. prenesená",J160,0)</f>
        <v>0</v>
      </c>
      <c r="BH160" s="247">
        <f>IF(N160="zníž. prenesená",J160,0)</f>
        <v>0</v>
      </c>
      <c r="BI160" s="247">
        <f>IF(N160="nulová",J160,0)</f>
        <v>0</v>
      </c>
      <c r="BJ160" s="14" t="s">
        <v>87</v>
      </c>
      <c r="BK160" s="247">
        <f>ROUND(I160*H160,2)</f>
        <v>0</v>
      </c>
      <c r="BL160" s="14" t="s">
        <v>183</v>
      </c>
      <c r="BM160" s="246" t="s">
        <v>207</v>
      </c>
    </row>
    <row r="161" s="2" customFormat="1" ht="24.15" customHeight="1">
      <c r="A161" s="35"/>
      <c r="B161" s="36"/>
      <c r="C161" s="234" t="s">
        <v>208</v>
      </c>
      <c r="D161" s="234" t="s">
        <v>179</v>
      </c>
      <c r="E161" s="235" t="s">
        <v>209</v>
      </c>
      <c r="F161" s="236" t="s">
        <v>210</v>
      </c>
      <c r="G161" s="237" t="s">
        <v>187</v>
      </c>
      <c r="H161" s="238">
        <v>29.533000000000001</v>
      </c>
      <c r="I161" s="239"/>
      <c r="J161" s="240">
        <f>ROUND(I161*H161,2)</f>
        <v>0</v>
      </c>
      <c r="K161" s="241"/>
      <c r="L161" s="41"/>
      <c r="M161" s="242" t="s">
        <v>1</v>
      </c>
      <c r="N161" s="243" t="s">
        <v>40</v>
      </c>
      <c r="O161" s="94"/>
      <c r="P161" s="244">
        <f>O161*H161</f>
        <v>0</v>
      </c>
      <c r="Q161" s="244">
        <v>0</v>
      </c>
      <c r="R161" s="244">
        <f>Q161*H161</f>
        <v>0</v>
      </c>
      <c r="S161" s="244">
        <v>0</v>
      </c>
      <c r="T161" s="24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6" t="s">
        <v>183</v>
      </c>
      <c r="AT161" s="246" t="s">
        <v>179</v>
      </c>
      <c r="AU161" s="246" t="s">
        <v>87</v>
      </c>
      <c r="AY161" s="14" t="s">
        <v>177</v>
      </c>
      <c r="BE161" s="247">
        <f>IF(N161="základná",J161,0)</f>
        <v>0</v>
      </c>
      <c r="BF161" s="247">
        <f>IF(N161="znížená",J161,0)</f>
        <v>0</v>
      </c>
      <c r="BG161" s="247">
        <f>IF(N161="zákl. prenesená",J161,0)</f>
        <v>0</v>
      </c>
      <c r="BH161" s="247">
        <f>IF(N161="zníž. prenesená",J161,0)</f>
        <v>0</v>
      </c>
      <c r="BI161" s="247">
        <f>IF(N161="nulová",J161,0)</f>
        <v>0</v>
      </c>
      <c r="BJ161" s="14" t="s">
        <v>87</v>
      </c>
      <c r="BK161" s="247">
        <f>ROUND(I161*H161,2)</f>
        <v>0</v>
      </c>
      <c r="BL161" s="14" t="s">
        <v>183</v>
      </c>
      <c r="BM161" s="246" t="s">
        <v>211</v>
      </c>
    </row>
    <row r="162" s="2" customFormat="1" ht="21.75" customHeight="1">
      <c r="A162" s="35"/>
      <c r="B162" s="36"/>
      <c r="C162" s="234" t="s">
        <v>212</v>
      </c>
      <c r="D162" s="234" t="s">
        <v>179</v>
      </c>
      <c r="E162" s="235" t="s">
        <v>213</v>
      </c>
      <c r="F162" s="236" t="s">
        <v>214</v>
      </c>
      <c r="G162" s="237" t="s">
        <v>187</v>
      </c>
      <c r="H162" s="238">
        <v>118.693</v>
      </c>
      <c r="I162" s="239"/>
      <c r="J162" s="240">
        <f>ROUND(I162*H162,2)</f>
        <v>0</v>
      </c>
      <c r="K162" s="241"/>
      <c r="L162" s="41"/>
      <c r="M162" s="242" t="s">
        <v>1</v>
      </c>
      <c r="N162" s="243" t="s">
        <v>40</v>
      </c>
      <c r="O162" s="94"/>
      <c r="P162" s="244">
        <f>O162*H162</f>
        <v>0</v>
      </c>
      <c r="Q162" s="244">
        <v>0</v>
      </c>
      <c r="R162" s="244">
        <f>Q162*H162</f>
        <v>0</v>
      </c>
      <c r="S162" s="244">
        <v>0</v>
      </c>
      <c r="T162" s="24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46" t="s">
        <v>183</v>
      </c>
      <c r="AT162" s="246" t="s">
        <v>179</v>
      </c>
      <c r="AU162" s="246" t="s">
        <v>87</v>
      </c>
      <c r="AY162" s="14" t="s">
        <v>177</v>
      </c>
      <c r="BE162" s="247">
        <f>IF(N162="základná",J162,0)</f>
        <v>0</v>
      </c>
      <c r="BF162" s="247">
        <f>IF(N162="znížená",J162,0)</f>
        <v>0</v>
      </c>
      <c r="BG162" s="247">
        <f>IF(N162="zákl. prenesená",J162,0)</f>
        <v>0</v>
      </c>
      <c r="BH162" s="247">
        <f>IF(N162="zníž. prenesená",J162,0)</f>
        <v>0</v>
      </c>
      <c r="BI162" s="247">
        <f>IF(N162="nulová",J162,0)</f>
        <v>0</v>
      </c>
      <c r="BJ162" s="14" t="s">
        <v>87</v>
      </c>
      <c r="BK162" s="247">
        <f>ROUND(I162*H162,2)</f>
        <v>0</v>
      </c>
      <c r="BL162" s="14" t="s">
        <v>183</v>
      </c>
      <c r="BM162" s="246" t="s">
        <v>215</v>
      </c>
    </row>
    <row r="163" s="2" customFormat="1" ht="37.8" customHeight="1">
      <c r="A163" s="35"/>
      <c r="B163" s="36"/>
      <c r="C163" s="234" t="s">
        <v>216</v>
      </c>
      <c r="D163" s="234" t="s">
        <v>179</v>
      </c>
      <c r="E163" s="235" t="s">
        <v>217</v>
      </c>
      <c r="F163" s="236" t="s">
        <v>218</v>
      </c>
      <c r="G163" s="237" t="s">
        <v>187</v>
      </c>
      <c r="H163" s="238">
        <v>35.607999999999997</v>
      </c>
      <c r="I163" s="239"/>
      <c r="J163" s="240">
        <f>ROUND(I163*H163,2)</f>
        <v>0</v>
      </c>
      <c r="K163" s="241"/>
      <c r="L163" s="41"/>
      <c r="M163" s="242" t="s">
        <v>1</v>
      </c>
      <c r="N163" s="243" t="s">
        <v>40</v>
      </c>
      <c r="O163" s="94"/>
      <c r="P163" s="244">
        <f>O163*H163</f>
        <v>0</v>
      </c>
      <c r="Q163" s="244">
        <v>0</v>
      </c>
      <c r="R163" s="244">
        <f>Q163*H163</f>
        <v>0</v>
      </c>
      <c r="S163" s="244">
        <v>0</v>
      </c>
      <c r="T163" s="24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46" t="s">
        <v>183</v>
      </c>
      <c r="AT163" s="246" t="s">
        <v>179</v>
      </c>
      <c r="AU163" s="246" t="s">
        <v>87</v>
      </c>
      <c r="AY163" s="14" t="s">
        <v>177</v>
      </c>
      <c r="BE163" s="247">
        <f>IF(N163="základná",J163,0)</f>
        <v>0</v>
      </c>
      <c r="BF163" s="247">
        <f>IF(N163="znížená",J163,0)</f>
        <v>0</v>
      </c>
      <c r="BG163" s="247">
        <f>IF(N163="zákl. prenesená",J163,0)</f>
        <v>0</v>
      </c>
      <c r="BH163" s="247">
        <f>IF(N163="zníž. prenesená",J163,0)</f>
        <v>0</v>
      </c>
      <c r="BI163" s="247">
        <f>IF(N163="nulová",J163,0)</f>
        <v>0</v>
      </c>
      <c r="BJ163" s="14" t="s">
        <v>87</v>
      </c>
      <c r="BK163" s="247">
        <f>ROUND(I163*H163,2)</f>
        <v>0</v>
      </c>
      <c r="BL163" s="14" t="s">
        <v>183</v>
      </c>
      <c r="BM163" s="246" t="s">
        <v>219</v>
      </c>
    </row>
    <row r="164" s="2" customFormat="1" ht="24.15" customHeight="1">
      <c r="A164" s="35"/>
      <c r="B164" s="36"/>
      <c r="C164" s="234" t="s">
        <v>220</v>
      </c>
      <c r="D164" s="234" t="s">
        <v>179</v>
      </c>
      <c r="E164" s="235" t="s">
        <v>221</v>
      </c>
      <c r="F164" s="236" t="s">
        <v>222</v>
      </c>
      <c r="G164" s="237" t="s">
        <v>223</v>
      </c>
      <c r="H164" s="238">
        <v>66.900000000000006</v>
      </c>
      <c r="I164" s="239"/>
      <c r="J164" s="240">
        <f>ROUND(I164*H164,2)</f>
        <v>0</v>
      </c>
      <c r="K164" s="241"/>
      <c r="L164" s="41"/>
      <c r="M164" s="242" t="s">
        <v>1</v>
      </c>
      <c r="N164" s="243" t="s">
        <v>40</v>
      </c>
      <c r="O164" s="94"/>
      <c r="P164" s="244">
        <f>O164*H164</f>
        <v>0</v>
      </c>
      <c r="Q164" s="244">
        <v>0.00097000000000000005</v>
      </c>
      <c r="R164" s="244">
        <f>Q164*H164</f>
        <v>0.064893000000000006</v>
      </c>
      <c r="S164" s="244">
        <v>0</v>
      </c>
      <c r="T164" s="24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46" t="s">
        <v>183</v>
      </c>
      <c r="AT164" s="246" t="s">
        <v>179</v>
      </c>
      <c r="AU164" s="246" t="s">
        <v>87</v>
      </c>
      <c r="AY164" s="14" t="s">
        <v>177</v>
      </c>
      <c r="BE164" s="247">
        <f>IF(N164="základná",J164,0)</f>
        <v>0</v>
      </c>
      <c r="BF164" s="247">
        <f>IF(N164="znížená",J164,0)</f>
        <v>0</v>
      </c>
      <c r="BG164" s="247">
        <f>IF(N164="zákl. prenesená",J164,0)</f>
        <v>0</v>
      </c>
      <c r="BH164" s="247">
        <f>IF(N164="zníž. prenesená",J164,0)</f>
        <v>0</v>
      </c>
      <c r="BI164" s="247">
        <f>IF(N164="nulová",J164,0)</f>
        <v>0</v>
      </c>
      <c r="BJ164" s="14" t="s">
        <v>87</v>
      </c>
      <c r="BK164" s="247">
        <f>ROUND(I164*H164,2)</f>
        <v>0</v>
      </c>
      <c r="BL164" s="14" t="s">
        <v>183</v>
      </c>
      <c r="BM164" s="246" t="s">
        <v>224</v>
      </c>
    </row>
    <row r="165" s="2" customFormat="1" ht="24.15" customHeight="1">
      <c r="A165" s="35"/>
      <c r="B165" s="36"/>
      <c r="C165" s="234" t="s">
        <v>225</v>
      </c>
      <c r="D165" s="234" t="s">
        <v>179</v>
      </c>
      <c r="E165" s="235" t="s">
        <v>226</v>
      </c>
      <c r="F165" s="236" t="s">
        <v>227</v>
      </c>
      <c r="G165" s="237" t="s">
        <v>223</v>
      </c>
      <c r="H165" s="238">
        <v>66.900000000000006</v>
      </c>
      <c r="I165" s="239"/>
      <c r="J165" s="240">
        <f>ROUND(I165*H165,2)</f>
        <v>0</v>
      </c>
      <c r="K165" s="241"/>
      <c r="L165" s="41"/>
      <c r="M165" s="242" t="s">
        <v>1</v>
      </c>
      <c r="N165" s="243" t="s">
        <v>40</v>
      </c>
      <c r="O165" s="94"/>
      <c r="P165" s="244">
        <f>O165*H165</f>
        <v>0</v>
      </c>
      <c r="Q165" s="244">
        <v>0</v>
      </c>
      <c r="R165" s="244">
        <f>Q165*H165</f>
        <v>0</v>
      </c>
      <c r="S165" s="244">
        <v>0</v>
      </c>
      <c r="T165" s="24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46" t="s">
        <v>183</v>
      </c>
      <c r="AT165" s="246" t="s">
        <v>179</v>
      </c>
      <c r="AU165" s="246" t="s">
        <v>87</v>
      </c>
      <c r="AY165" s="14" t="s">
        <v>177</v>
      </c>
      <c r="BE165" s="247">
        <f>IF(N165="základná",J165,0)</f>
        <v>0</v>
      </c>
      <c r="BF165" s="247">
        <f>IF(N165="znížená",J165,0)</f>
        <v>0</v>
      </c>
      <c r="BG165" s="247">
        <f>IF(N165="zákl. prenesená",J165,0)</f>
        <v>0</v>
      </c>
      <c r="BH165" s="247">
        <f>IF(N165="zníž. prenesená",J165,0)</f>
        <v>0</v>
      </c>
      <c r="BI165" s="247">
        <f>IF(N165="nulová",J165,0)</f>
        <v>0</v>
      </c>
      <c r="BJ165" s="14" t="s">
        <v>87</v>
      </c>
      <c r="BK165" s="247">
        <f>ROUND(I165*H165,2)</f>
        <v>0</v>
      </c>
      <c r="BL165" s="14" t="s">
        <v>183</v>
      </c>
      <c r="BM165" s="246" t="s">
        <v>228</v>
      </c>
    </row>
    <row r="166" s="2" customFormat="1" ht="24.15" customHeight="1">
      <c r="A166" s="35"/>
      <c r="B166" s="36"/>
      <c r="C166" s="234" t="s">
        <v>229</v>
      </c>
      <c r="D166" s="234" t="s">
        <v>179</v>
      </c>
      <c r="E166" s="235" t="s">
        <v>230</v>
      </c>
      <c r="F166" s="236" t="s">
        <v>231</v>
      </c>
      <c r="G166" s="237" t="s">
        <v>187</v>
      </c>
      <c r="H166" s="238">
        <v>217.26400000000001</v>
      </c>
      <c r="I166" s="239"/>
      <c r="J166" s="240">
        <f>ROUND(I166*H166,2)</f>
        <v>0</v>
      </c>
      <c r="K166" s="241"/>
      <c r="L166" s="41"/>
      <c r="M166" s="242" t="s">
        <v>1</v>
      </c>
      <c r="N166" s="243" t="s">
        <v>40</v>
      </c>
      <c r="O166" s="94"/>
      <c r="P166" s="244">
        <f>O166*H166</f>
        <v>0</v>
      </c>
      <c r="Q166" s="244">
        <v>0</v>
      </c>
      <c r="R166" s="244">
        <f>Q166*H166</f>
        <v>0</v>
      </c>
      <c r="S166" s="244">
        <v>0</v>
      </c>
      <c r="T166" s="24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46" t="s">
        <v>183</v>
      </c>
      <c r="AT166" s="246" t="s">
        <v>179</v>
      </c>
      <c r="AU166" s="246" t="s">
        <v>87</v>
      </c>
      <c r="AY166" s="14" t="s">
        <v>177</v>
      </c>
      <c r="BE166" s="247">
        <f>IF(N166="základná",J166,0)</f>
        <v>0</v>
      </c>
      <c r="BF166" s="247">
        <f>IF(N166="znížená",J166,0)</f>
        <v>0</v>
      </c>
      <c r="BG166" s="247">
        <f>IF(N166="zákl. prenesená",J166,0)</f>
        <v>0</v>
      </c>
      <c r="BH166" s="247">
        <f>IF(N166="zníž. prenesená",J166,0)</f>
        <v>0</v>
      </c>
      <c r="BI166" s="247">
        <f>IF(N166="nulová",J166,0)</f>
        <v>0</v>
      </c>
      <c r="BJ166" s="14" t="s">
        <v>87</v>
      </c>
      <c r="BK166" s="247">
        <f>ROUND(I166*H166,2)</f>
        <v>0</v>
      </c>
      <c r="BL166" s="14" t="s">
        <v>183</v>
      </c>
      <c r="BM166" s="246" t="s">
        <v>232</v>
      </c>
    </row>
    <row r="167" s="2" customFormat="1" ht="33" customHeight="1">
      <c r="A167" s="35"/>
      <c r="B167" s="36"/>
      <c r="C167" s="234" t="s">
        <v>233</v>
      </c>
      <c r="D167" s="234" t="s">
        <v>179</v>
      </c>
      <c r="E167" s="235" t="s">
        <v>234</v>
      </c>
      <c r="F167" s="236" t="s">
        <v>235</v>
      </c>
      <c r="G167" s="237" t="s">
        <v>187</v>
      </c>
      <c r="H167" s="238">
        <v>281.298</v>
      </c>
      <c r="I167" s="239"/>
      <c r="J167" s="240">
        <f>ROUND(I167*H167,2)</f>
        <v>0</v>
      </c>
      <c r="K167" s="241"/>
      <c r="L167" s="41"/>
      <c r="M167" s="242" t="s">
        <v>1</v>
      </c>
      <c r="N167" s="243" t="s">
        <v>40</v>
      </c>
      <c r="O167" s="94"/>
      <c r="P167" s="244">
        <f>O167*H167</f>
        <v>0</v>
      </c>
      <c r="Q167" s="244">
        <v>0</v>
      </c>
      <c r="R167" s="244">
        <f>Q167*H167</f>
        <v>0</v>
      </c>
      <c r="S167" s="244">
        <v>0</v>
      </c>
      <c r="T167" s="24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46" t="s">
        <v>183</v>
      </c>
      <c r="AT167" s="246" t="s">
        <v>179</v>
      </c>
      <c r="AU167" s="246" t="s">
        <v>87</v>
      </c>
      <c r="AY167" s="14" t="s">
        <v>177</v>
      </c>
      <c r="BE167" s="247">
        <f>IF(N167="základná",J167,0)</f>
        <v>0</v>
      </c>
      <c r="BF167" s="247">
        <f>IF(N167="znížená",J167,0)</f>
        <v>0</v>
      </c>
      <c r="BG167" s="247">
        <f>IF(N167="zákl. prenesená",J167,0)</f>
        <v>0</v>
      </c>
      <c r="BH167" s="247">
        <f>IF(N167="zníž. prenesená",J167,0)</f>
        <v>0</v>
      </c>
      <c r="BI167" s="247">
        <f>IF(N167="nulová",J167,0)</f>
        <v>0</v>
      </c>
      <c r="BJ167" s="14" t="s">
        <v>87</v>
      </c>
      <c r="BK167" s="247">
        <f>ROUND(I167*H167,2)</f>
        <v>0</v>
      </c>
      <c r="BL167" s="14" t="s">
        <v>183</v>
      </c>
      <c r="BM167" s="246" t="s">
        <v>236</v>
      </c>
    </row>
    <row r="168" s="2" customFormat="1" ht="37.8" customHeight="1">
      <c r="A168" s="35"/>
      <c r="B168" s="36"/>
      <c r="C168" s="234" t="s">
        <v>237</v>
      </c>
      <c r="D168" s="234" t="s">
        <v>179</v>
      </c>
      <c r="E168" s="235" t="s">
        <v>238</v>
      </c>
      <c r="F168" s="236" t="s">
        <v>239</v>
      </c>
      <c r="G168" s="237" t="s">
        <v>187</v>
      </c>
      <c r="H168" s="238">
        <v>2464.5599999999999</v>
      </c>
      <c r="I168" s="239"/>
      <c r="J168" s="240">
        <f>ROUND(I168*H168,2)</f>
        <v>0</v>
      </c>
      <c r="K168" s="241"/>
      <c r="L168" s="41"/>
      <c r="M168" s="242" t="s">
        <v>1</v>
      </c>
      <c r="N168" s="243" t="s">
        <v>40</v>
      </c>
      <c r="O168" s="94"/>
      <c r="P168" s="244">
        <f>O168*H168</f>
        <v>0</v>
      </c>
      <c r="Q168" s="244">
        <v>0</v>
      </c>
      <c r="R168" s="244">
        <f>Q168*H168</f>
        <v>0</v>
      </c>
      <c r="S168" s="244">
        <v>0</v>
      </c>
      <c r="T168" s="24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46" t="s">
        <v>183</v>
      </c>
      <c r="AT168" s="246" t="s">
        <v>179</v>
      </c>
      <c r="AU168" s="246" t="s">
        <v>87</v>
      </c>
      <c r="AY168" s="14" t="s">
        <v>177</v>
      </c>
      <c r="BE168" s="247">
        <f>IF(N168="základná",J168,0)</f>
        <v>0</v>
      </c>
      <c r="BF168" s="247">
        <f>IF(N168="znížená",J168,0)</f>
        <v>0</v>
      </c>
      <c r="BG168" s="247">
        <f>IF(N168="zákl. prenesená",J168,0)</f>
        <v>0</v>
      </c>
      <c r="BH168" s="247">
        <f>IF(N168="zníž. prenesená",J168,0)</f>
        <v>0</v>
      </c>
      <c r="BI168" s="247">
        <f>IF(N168="nulová",J168,0)</f>
        <v>0</v>
      </c>
      <c r="BJ168" s="14" t="s">
        <v>87</v>
      </c>
      <c r="BK168" s="247">
        <f>ROUND(I168*H168,2)</f>
        <v>0</v>
      </c>
      <c r="BL168" s="14" t="s">
        <v>183</v>
      </c>
      <c r="BM168" s="246" t="s">
        <v>240</v>
      </c>
    </row>
    <row r="169" s="2" customFormat="1" ht="16.5" customHeight="1">
      <c r="A169" s="35"/>
      <c r="B169" s="36"/>
      <c r="C169" s="234" t="s">
        <v>241</v>
      </c>
      <c r="D169" s="234" t="s">
        <v>179</v>
      </c>
      <c r="E169" s="235" t="s">
        <v>242</v>
      </c>
      <c r="F169" s="236" t="s">
        <v>243</v>
      </c>
      <c r="G169" s="237" t="s">
        <v>187</v>
      </c>
      <c r="H169" s="238">
        <v>119.062</v>
      </c>
      <c r="I169" s="239"/>
      <c r="J169" s="240">
        <f>ROUND(I169*H169,2)</f>
        <v>0</v>
      </c>
      <c r="K169" s="241"/>
      <c r="L169" s="41"/>
      <c r="M169" s="242" t="s">
        <v>1</v>
      </c>
      <c r="N169" s="243" t="s">
        <v>40</v>
      </c>
      <c r="O169" s="94"/>
      <c r="P169" s="244">
        <f>O169*H169</f>
        <v>0</v>
      </c>
      <c r="Q169" s="244">
        <v>0</v>
      </c>
      <c r="R169" s="244">
        <f>Q169*H169</f>
        <v>0</v>
      </c>
      <c r="S169" s="244">
        <v>0</v>
      </c>
      <c r="T169" s="24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46" t="s">
        <v>183</v>
      </c>
      <c r="AT169" s="246" t="s">
        <v>179</v>
      </c>
      <c r="AU169" s="246" t="s">
        <v>87</v>
      </c>
      <c r="AY169" s="14" t="s">
        <v>177</v>
      </c>
      <c r="BE169" s="247">
        <f>IF(N169="základná",J169,0)</f>
        <v>0</v>
      </c>
      <c r="BF169" s="247">
        <f>IF(N169="znížená",J169,0)</f>
        <v>0</v>
      </c>
      <c r="BG169" s="247">
        <f>IF(N169="zákl. prenesená",J169,0)</f>
        <v>0</v>
      </c>
      <c r="BH169" s="247">
        <f>IF(N169="zníž. prenesená",J169,0)</f>
        <v>0</v>
      </c>
      <c r="BI169" s="247">
        <f>IF(N169="nulová",J169,0)</f>
        <v>0</v>
      </c>
      <c r="BJ169" s="14" t="s">
        <v>87</v>
      </c>
      <c r="BK169" s="247">
        <f>ROUND(I169*H169,2)</f>
        <v>0</v>
      </c>
      <c r="BL169" s="14" t="s">
        <v>183</v>
      </c>
      <c r="BM169" s="246" t="s">
        <v>244</v>
      </c>
    </row>
    <row r="170" s="2" customFormat="1" ht="24.15" customHeight="1">
      <c r="A170" s="35"/>
      <c r="B170" s="36"/>
      <c r="C170" s="234" t="s">
        <v>245</v>
      </c>
      <c r="D170" s="234" t="s">
        <v>179</v>
      </c>
      <c r="E170" s="235" t="s">
        <v>246</v>
      </c>
      <c r="F170" s="236" t="s">
        <v>247</v>
      </c>
      <c r="G170" s="237" t="s">
        <v>187</v>
      </c>
      <c r="H170" s="238">
        <v>525.52700000000004</v>
      </c>
      <c r="I170" s="239"/>
      <c r="J170" s="240">
        <f>ROUND(I170*H170,2)</f>
        <v>0</v>
      </c>
      <c r="K170" s="241"/>
      <c r="L170" s="41"/>
      <c r="M170" s="242" t="s">
        <v>1</v>
      </c>
      <c r="N170" s="243" t="s">
        <v>40</v>
      </c>
      <c r="O170" s="94"/>
      <c r="P170" s="244">
        <f>O170*H170</f>
        <v>0</v>
      </c>
      <c r="Q170" s="244">
        <v>0</v>
      </c>
      <c r="R170" s="244">
        <f>Q170*H170</f>
        <v>0</v>
      </c>
      <c r="S170" s="244">
        <v>0</v>
      </c>
      <c r="T170" s="24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46" t="s">
        <v>183</v>
      </c>
      <c r="AT170" s="246" t="s">
        <v>179</v>
      </c>
      <c r="AU170" s="246" t="s">
        <v>87</v>
      </c>
      <c r="AY170" s="14" t="s">
        <v>177</v>
      </c>
      <c r="BE170" s="247">
        <f>IF(N170="základná",J170,0)</f>
        <v>0</v>
      </c>
      <c r="BF170" s="247">
        <f>IF(N170="znížená",J170,0)</f>
        <v>0</v>
      </c>
      <c r="BG170" s="247">
        <f>IF(N170="zákl. prenesená",J170,0)</f>
        <v>0</v>
      </c>
      <c r="BH170" s="247">
        <f>IF(N170="zníž. prenesená",J170,0)</f>
        <v>0</v>
      </c>
      <c r="BI170" s="247">
        <f>IF(N170="nulová",J170,0)</f>
        <v>0</v>
      </c>
      <c r="BJ170" s="14" t="s">
        <v>87</v>
      </c>
      <c r="BK170" s="247">
        <f>ROUND(I170*H170,2)</f>
        <v>0</v>
      </c>
      <c r="BL170" s="14" t="s">
        <v>183</v>
      </c>
      <c r="BM170" s="246" t="s">
        <v>248</v>
      </c>
    </row>
    <row r="171" s="2" customFormat="1" ht="33" customHeight="1">
      <c r="A171" s="35"/>
      <c r="B171" s="36"/>
      <c r="C171" s="234" t="s">
        <v>249</v>
      </c>
      <c r="D171" s="234" t="s">
        <v>179</v>
      </c>
      <c r="E171" s="235" t="s">
        <v>250</v>
      </c>
      <c r="F171" s="236" t="s">
        <v>251</v>
      </c>
      <c r="G171" s="237" t="s">
        <v>187</v>
      </c>
      <c r="H171" s="238">
        <v>215.46100000000001</v>
      </c>
      <c r="I171" s="239"/>
      <c r="J171" s="240">
        <f>ROUND(I171*H171,2)</f>
        <v>0</v>
      </c>
      <c r="K171" s="241"/>
      <c r="L171" s="41"/>
      <c r="M171" s="242" t="s">
        <v>1</v>
      </c>
      <c r="N171" s="243" t="s">
        <v>40</v>
      </c>
      <c r="O171" s="94"/>
      <c r="P171" s="244">
        <f>O171*H171</f>
        <v>0</v>
      </c>
      <c r="Q171" s="244">
        <v>0</v>
      </c>
      <c r="R171" s="244">
        <f>Q171*H171</f>
        <v>0</v>
      </c>
      <c r="S171" s="244">
        <v>0</v>
      </c>
      <c r="T171" s="24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46" t="s">
        <v>183</v>
      </c>
      <c r="AT171" s="246" t="s">
        <v>179</v>
      </c>
      <c r="AU171" s="246" t="s">
        <v>87</v>
      </c>
      <c r="AY171" s="14" t="s">
        <v>177</v>
      </c>
      <c r="BE171" s="247">
        <f>IF(N171="základná",J171,0)</f>
        <v>0</v>
      </c>
      <c r="BF171" s="247">
        <f>IF(N171="znížená",J171,0)</f>
        <v>0</v>
      </c>
      <c r="BG171" s="247">
        <f>IF(N171="zákl. prenesená",J171,0)</f>
        <v>0</v>
      </c>
      <c r="BH171" s="247">
        <f>IF(N171="zníž. prenesená",J171,0)</f>
        <v>0</v>
      </c>
      <c r="BI171" s="247">
        <f>IF(N171="nulová",J171,0)</f>
        <v>0</v>
      </c>
      <c r="BJ171" s="14" t="s">
        <v>87</v>
      </c>
      <c r="BK171" s="247">
        <f>ROUND(I171*H171,2)</f>
        <v>0</v>
      </c>
      <c r="BL171" s="14" t="s">
        <v>183</v>
      </c>
      <c r="BM171" s="246" t="s">
        <v>252</v>
      </c>
    </row>
    <row r="172" s="2" customFormat="1" ht="33" customHeight="1">
      <c r="A172" s="35"/>
      <c r="B172" s="36"/>
      <c r="C172" s="234" t="s">
        <v>253</v>
      </c>
      <c r="D172" s="234" t="s">
        <v>179</v>
      </c>
      <c r="E172" s="235" t="s">
        <v>254</v>
      </c>
      <c r="F172" s="236" t="s">
        <v>255</v>
      </c>
      <c r="G172" s="237" t="s">
        <v>187</v>
      </c>
      <c r="H172" s="238">
        <v>159.24500000000001</v>
      </c>
      <c r="I172" s="239"/>
      <c r="J172" s="240">
        <f>ROUND(I172*H172,2)</f>
        <v>0</v>
      </c>
      <c r="K172" s="241"/>
      <c r="L172" s="41"/>
      <c r="M172" s="242" t="s">
        <v>1</v>
      </c>
      <c r="N172" s="243" t="s">
        <v>40</v>
      </c>
      <c r="O172" s="94"/>
      <c r="P172" s="244">
        <f>O172*H172</f>
        <v>0</v>
      </c>
      <c r="Q172" s="244">
        <v>0</v>
      </c>
      <c r="R172" s="244">
        <f>Q172*H172</f>
        <v>0</v>
      </c>
      <c r="S172" s="244">
        <v>0</v>
      </c>
      <c r="T172" s="24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46" t="s">
        <v>183</v>
      </c>
      <c r="AT172" s="246" t="s">
        <v>179</v>
      </c>
      <c r="AU172" s="246" t="s">
        <v>87</v>
      </c>
      <c r="AY172" s="14" t="s">
        <v>177</v>
      </c>
      <c r="BE172" s="247">
        <f>IF(N172="základná",J172,0)</f>
        <v>0</v>
      </c>
      <c r="BF172" s="247">
        <f>IF(N172="znížená",J172,0)</f>
        <v>0</v>
      </c>
      <c r="BG172" s="247">
        <f>IF(N172="zákl. prenesená",J172,0)</f>
        <v>0</v>
      </c>
      <c r="BH172" s="247">
        <f>IF(N172="zníž. prenesená",J172,0)</f>
        <v>0</v>
      </c>
      <c r="BI172" s="247">
        <f>IF(N172="nulová",J172,0)</f>
        <v>0</v>
      </c>
      <c r="BJ172" s="14" t="s">
        <v>87</v>
      </c>
      <c r="BK172" s="247">
        <f>ROUND(I172*H172,2)</f>
        <v>0</v>
      </c>
      <c r="BL172" s="14" t="s">
        <v>183</v>
      </c>
      <c r="BM172" s="246" t="s">
        <v>256</v>
      </c>
    </row>
    <row r="173" s="2" customFormat="1" ht="21.75" customHeight="1">
      <c r="A173" s="35"/>
      <c r="B173" s="36"/>
      <c r="C173" s="234" t="s">
        <v>7</v>
      </c>
      <c r="D173" s="234" t="s">
        <v>179</v>
      </c>
      <c r="E173" s="235" t="s">
        <v>257</v>
      </c>
      <c r="F173" s="236" t="s">
        <v>258</v>
      </c>
      <c r="G173" s="237" t="s">
        <v>187</v>
      </c>
      <c r="H173" s="238">
        <v>281.298</v>
      </c>
      <c r="I173" s="239"/>
      <c r="J173" s="240">
        <f>ROUND(I173*H173,2)</f>
        <v>0</v>
      </c>
      <c r="K173" s="241"/>
      <c r="L173" s="41"/>
      <c r="M173" s="242" t="s">
        <v>1</v>
      </c>
      <c r="N173" s="243" t="s">
        <v>40</v>
      </c>
      <c r="O173" s="94"/>
      <c r="P173" s="244">
        <f>O173*H173</f>
        <v>0</v>
      </c>
      <c r="Q173" s="244">
        <v>0</v>
      </c>
      <c r="R173" s="244">
        <f>Q173*H173</f>
        <v>0</v>
      </c>
      <c r="S173" s="244">
        <v>0</v>
      </c>
      <c r="T173" s="24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46" t="s">
        <v>183</v>
      </c>
      <c r="AT173" s="246" t="s">
        <v>179</v>
      </c>
      <c r="AU173" s="246" t="s">
        <v>87</v>
      </c>
      <c r="AY173" s="14" t="s">
        <v>177</v>
      </c>
      <c r="BE173" s="247">
        <f>IF(N173="základná",J173,0)</f>
        <v>0</v>
      </c>
      <c r="BF173" s="247">
        <f>IF(N173="znížená",J173,0)</f>
        <v>0</v>
      </c>
      <c r="BG173" s="247">
        <f>IF(N173="zákl. prenesená",J173,0)</f>
        <v>0</v>
      </c>
      <c r="BH173" s="247">
        <f>IF(N173="zníž. prenesená",J173,0)</f>
        <v>0</v>
      </c>
      <c r="BI173" s="247">
        <f>IF(N173="nulová",J173,0)</f>
        <v>0</v>
      </c>
      <c r="BJ173" s="14" t="s">
        <v>87</v>
      </c>
      <c r="BK173" s="247">
        <f>ROUND(I173*H173,2)</f>
        <v>0</v>
      </c>
      <c r="BL173" s="14" t="s">
        <v>183</v>
      </c>
      <c r="BM173" s="246" t="s">
        <v>259</v>
      </c>
    </row>
    <row r="174" s="2" customFormat="1" ht="24.15" customHeight="1">
      <c r="A174" s="35"/>
      <c r="B174" s="36"/>
      <c r="C174" s="234" t="s">
        <v>260</v>
      </c>
      <c r="D174" s="234" t="s">
        <v>179</v>
      </c>
      <c r="E174" s="235" t="s">
        <v>261</v>
      </c>
      <c r="F174" s="236" t="s">
        <v>262</v>
      </c>
      <c r="G174" s="237" t="s">
        <v>263</v>
      </c>
      <c r="H174" s="238">
        <v>451.83600000000001</v>
      </c>
      <c r="I174" s="239"/>
      <c r="J174" s="240">
        <f>ROUND(I174*H174,2)</f>
        <v>0</v>
      </c>
      <c r="K174" s="241"/>
      <c r="L174" s="41"/>
      <c r="M174" s="242" t="s">
        <v>1</v>
      </c>
      <c r="N174" s="243" t="s">
        <v>40</v>
      </c>
      <c r="O174" s="94"/>
      <c r="P174" s="244">
        <f>O174*H174</f>
        <v>0</v>
      </c>
      <c r="Q174" s="244">
        <v>0</v>
      </c>
      <c r="R174" s="244">
        <f>Q174*H174</f>
        <v>0</v>
      </c>
      <c r="S174" s="244">
        <v>0</v>
      </c>
      <c r="T174" s="24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46" t="s">
        <v>183</v>
      </c>
      <c r="AT174" s="246" t="s">
        <v>179</v>
      </c>
      <c r="AU174" s="246" t="s">
        <v>87</v>
      </c>
      <c r="AY174" s="14" t="s">
        <v>177</v>
      </c>
      <c r="BE174" s="247">
        <f>IF(N174="základná",J174,0)</f>
        <v>0</v>
      </c>
      <c r="BF174" s="247">
        <f>IF(N174="znížená",J174,0)</f>
        <v>0</v>
      </c>
      <c r="BG174" s="247">
        <f>IF(N174="zákl. prenesená",J174,0)</f>
        <v>0</v>
      </c>
      <c r="BH174" s="247">
        <f>IF(N174="zníž. prenesená",J174,0)</f>
        <v>0</v>
      </c>
      <c r="BI174" s="247">
        <f>IF(N174="nulová",J174,0)</f>
        <v>0</v>
      </c>
      <c r="BJ174" s="14" t="s">
        <v>87</v>
      </c>
      <c r="BK174" s="247">
        <f>ROUND(I174*H174,2)</f>
        <v>0</v>
      </c>
      <c r="BL174" s="14" t="s">
        <v>183</v>
      </c>
      <c r="BM174" s="246" t="s">
        <v>264</v>
      </c>
    </row>
    <row r="175" s="2" customFormat="1" ht="24.15" customHeight="1">
      <c r="A175" s="35"/>
      <c r="B175" s="36"/>
      <c r="C175" s="234" t="s">
        <v>265</v>
      </c>
      <c r="D175" s="234" t="s">
        <v>179</v>
      </c>
      <c r="E175" s="235" t="s">
        <v>266</v>
      </c>
      <c r="F175" s="236" t="s">
        <v>267</v>
      </c>
      <c r="G175" s="237" t="s">
        <v>187</v>
      </c>
      <c r="H175" s="238">
        <v>3.1720000000000002</v>
      </c>
      <c r="I175" s="239"/>
      <c r="J175" s="240">
        <f>ROUND(I175*H175,2)</f>
        <v>0</v>
      </c>
      <c r="K175" s="241"/>
      <c r="L175" s="41"/>
      <c r="M175" s="242" t="s">
        <v>1</v>
      </c>
      <c r="N175" s="243" t="s">
        <v>40</v>
      </c>
      <c r="O175" s="94"/>
      <c r="P175" s="244">
        <f>O175*H175</f>
        <v>0</v>
      </c>
      <c r="Q175" s="244">
        <v>0</v>
      </c>
      <c r="R175" s="244">
        <f>Q175*H175</f>
        <v>0</v>
      </c>
      <c r="S175" s="244">
        <v>0</v>
      </c>
      <c r="T175" s="24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46" t="s">
        <v>183</v>
      </c>
      <c r="AT175" s="246" t="s">
        <v>179</v>
      </c>
      <c r="AU175" s="246" t="s">
        <v>87</v>
      </c>
      <c r="AY175" s="14" t="s">
        <v>177</v>
      </c>
      <c r="BE175" s="247">
        <f>IF(N175="základná",J175,0)</f>
        <v>0</v>
      </c>
      <c r="BF175" s="247">
        <f>IF(N175="znížená",J175,0)</f>
        <v>0</v>
      </c>
      <c r="BG175" s="247">
        <f>IF(N175="zákl. prenesená",J175,0)</f>
        <v>0</v>
      </c>
      <c r="BH175" s="247">
        <f>IF(N175="zníž. prenesená",J175,0)</f>
        <v>0</v>
      </c>
      <c r="BI175" s="247">
        <f>IF(N175="nulová",J175,0)</f>
        <v>0</v>
      </c>
      <c r="BJ175" s="14" t="s">
        <v>87</v>
      </c>
      <c r="BK175" s="247">
        <f>ROUND(I175*H175,2)</f>
        <v>0</v>
      </c>
      <c r="BL175" s="14" t="s">
        <v>183</v>
      </c>
      <c r="BM175" s="246" t="s">
        <v>268</v>
      </c>
    </row>
    <row r="176" s="2" customFormat="1" ht="16.5" customHeight="1">
      <c r="A176" s="35"/>
      <c r="B176" s="36"/>
      <c r="C176" s="248" t="s">
        <v>269</v>
      </c>
      <c r="D176" s="248" t="s">
        <v>270</v>
      </c>
      <c r="E176" s="249" t="s">
        <v>271</v>
      </c>
      <c r="F176" s="250" t="s">
        <v>272</v>
      </c>
      <c r="G176" s="251" t="s">
        <v>263</v>
      </c>
      <c r="H176" s="252">
        <v>5.234</v>
      </c>
      <c r="I176" s="253"/>
      <c r="J176" s="254">
        <f>ROUND(I176*H176,2)</f>
        <v>0</v>
      </c>
      <c r="K176" s="255"/>
      <c r="L176" s="256"/>
      <c r="M176" s="257" t="s">
        <v>1</v>
      </c>
      <c r="N176" s="258" t="s">
        <v>40</v>
      </c>
      <c r="O176" s="94"/>
      <c r="P176" s="244">
        <f>O176*H176</f>
        <v>0</v>
      </c>
      <c r="Q176" s="244">
        <v>1</v>
      </c>
      <c r="R176" s="244">
        <f>Q176*H176</f>
        <v>5.234</v>
      </c>
      <c r="S176" s="244">
        <v>0</v>
      </c>
      <c r="T176" s="24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46" t="s">
        <v>208</v>
      </c>
      <c r="AT176" s="246" t="s">
        <v>270</v>
      </c>
      <c r="AU176" s="246" t="s">
        <v>87</v>
      </c>
      <c r="AY176" s="14" t="s">
        <v>177</v>
      </c>
      <c r="BE176" s="247">
        <f>IF(N176="základná",J176,0)</f>
        <v>0</v>
      </c>
      <c r="BF176" s="247">
        <f>IF(N176="znížená",J176,0)</f>
        <v>0</v>
      </c>
      <c r="BG176" s="247">
        <f>IF(N176="zákl. prenesená",J176,0)</f>
        <v>0</v>
      </c>
      <c r="BH176" s="247">
        <f>IF(N176="zníž. prenesená",J176,0)</f>
        <v>0</v>
      </c>
      <c r="BI176" s="247">
        <f>IF(N176="nulová",J176,0)</f>
        <v>0</v>
      </c>
      <c r="BJ176" s="14" t="s">
        <v>87</v>
      </c>
      <c r="BK176" s="247">
        <f>ROUND(I176*H176,2)</f>
        <v>0</v>
      </c>
      <c r="BL176" s="14" t="s">
        <v>183</v>
      </c>
      <c r="BM176" s="246" t="s">
        <v>273</v>
      </c>
    </row>
    <row r="177" s="2" customFormat="1" ht="24.15" customHeight="1">
      <c r="A177" s="35"/>
      <c r="B177" s="36"/>
      <c r="C177" s="234" t="s">
        <v>274</v>
      </c>
      <c r="D177" s="234" t="s">
        <v>179</v>
      </c>
      <c r="E177" s="235" t="s">
        <v>275</v>
      </c>
      <c r="F177" s="236" t="s">
        <v>276</v>
      </c>
      <c r="G177" s="237" t="s">
        <v>187</v>
      </c>
      <c r="H177" s="238">
        <v>8.7240000000000002</v>
      </c>
      <c r="I177" s="239"/>
      <c r="J177" s="240">
        <f>ROUND(I177*H177,2)</f>
        <v>0</v>
      </c>
      <c r="K177" s="241"/>
      <c r="L177" s="41"/>
      <c r="M177" s="242" t="s">
        <v>1</v>
      </c>
      <c r="N177" s="243" t="s">
        <v>40</v>
      </c>
      <c r="O177" s="94"/>
      <c r="P177" s="244">
        <f>O177*H177</f>
        <v>0</v>
      </c>
      <c r="Q177" s="244">
        <v>0</v>
      </c>
      <c r="R177" s="244">
        <f>Q177*H177</f>
        <v>0</v>
      </c>
      <c r="S177" s="244">
        <v>0</v>
      </c>
      <c r="T177" s="24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46" t="s">
        <v>183</v>
      </c>
      <c r="AT177" s="246" t="s">
        <v>179</v>
      </c>
      <c r="AU177" s="246" t="s">
        <v>87</v>
      </c>
      <c r="AY177" s="14" t="s">
        <v>177</v>
      </c>
      <c r="BE177" s="247">
        <f>IF(N177="základná",J177,0)</f>
        <v>0</v>
      </c>
      <c r="BF177" s="247">
        <f>IF(N177="znížená",J177,0)</f>
        <v>0</v>
      </c>
      <c r="BG177" s="247">
        <f>IF(N177="zákl. prenesená",J177,0)</f>
        <v>0</v>
      </c>
      <c r="BH177" s="247">
        <f>IF(N177="zníž. prenesená",J177,0)</f>
        <v>0</v>
      </c>
      <c r="BI177" s="247">
        <f>IF(N177="nulová",J177,0)</f>
        <v>0</v>
      </c>
      <c r="BJ177" s="14" t="s">
        <v>87</v>
      </c>
      <c r="BK177" s="247">
        <f>ROUND(I177*H177,2)</f>
        <v>0</v>
      </c>
      <c r="BL177" s="14" t="s">
        <v>183</v>
      </c>
      <c r="BM177" s="246" t="s">
        <v>277</v>
      </c>
    </row>
    <row r="178" s="2" customFormat="1" ht="16.5" customHeight="1">
      <c r="A178" s="35"/>
      <c r="B178" s="36"/>
      <c r="C178" s="248" t="s">
        <v>278</v>
      </c>
      <c r="D178" s="248" t="s">
        <v>270</v>
      </c>
      <c r="E178" s="249" t="s">
        <v>279</v>
      </c>
      <c r="F178" s="250" t="s">
        <v>280</v>
      </c>
      <c r="G178" s="251" t="s">
        <v>263</v>
      </c>
      <c r="H178" s="252">
        <v>14.395</v>
      </c>
      <c r="I178" s="253"/>
      <c r="J178" s="254">
        <f>ROUND(I178*H178,2)</f>
        <v>0</v>
      </c>
      <c r="K178" s="255"/>
      <c r="L178" s="256"/>
      <c r="M178" s="257" t="s">
        <v>1</v>
      </c>
      <c r="N178" s="258" t="s">
        <v>40</v>
      </c>
      <c r="O178" s="94"/>
      <c r="P178" s="244">
        <f>O178*H178</f>
        <v>0</v>
      </c>
      <c r="Q178" s="244">
        <v>1</v>
      </c>
      <c r="R178" s="244">
        <f>Q178*H178</f>
        <v>14.395</v>
      </c>
      <c r="S178" s="244">
        <v>0</v>
      </c>
      <c r="T178" s="24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46" t="s">
        <v>208</v>
      </c>
      <c r="AT178" s="246" t="s">
        <v>270</v>
      </c>
      <c r="AU178" s="246" t="s">
        <v>87</v>
      </c>
      <c r="AY178" s="14" t="s">
        <v>177</v>
      </c>
      <c r="BE178" s="247">
        <f>IF(N178="základná",J178,0)</f>
        <v>0</v>
      </c>
      <c r="BF178" s="247">
        <f>IF(N178="znížená",J178,0)</f>
        <v>0</v>
      </c>
      <c r="BG178" s="247">
        <f>IF(N178="zákl. prenesená",J178,0)</f>
        <v>0</v>
      </c>
      <c r="BH178" s="247">
        <f>IF(N178="zníž. prenesená",J178,0)</f>
        <v>0</v>
      </c>
      <c r="BI178" s="247">
        <f>IF(N178="nulová",J178,0)</f>
        <v>0</v>
      </c>
      <c r="BJ178" s="14" t="s">
        <v>87</v>
      </c>
      <c r="BK178" s="247">
        <f>ROUND(I178*H178,2)</f>
        <v>0</v>
      </c>
      <c r="BL178" s="14" t="s">
        <v>183</v>
      </c>
      <c r="BM178" s="246" t="s">
        <v>281</v>
      </c>
    </row>
    <row r="179" s="2" customFormat="1" ht="21.75" customHeight="1">
      <c r="A179" s="35"/>
      <c r="B179" s="36"/>
      <c r="C179" s="234" t="s">
        <v>282</v>
      </c>
      <c r="D179" s="234" t="s">
        <v>179</v>
      </c>
      <c r="E179" s="235" t="s">
        <v>283</v>
      </c>
      <c r="F179" s="236" t="s">
        <v>284</v>
      </c>
      <c r="G179" s="237" t="s">
        <v>223</v>
      </c>
      <c r="H179" s="238">
        <v>57.499000000000002</v>
      </c>
      <c r="I179" s="239"/>
      <c r="J179" s="240">
        <f>ROUND(I179*H179,2)</f>
        <v>0</v>
      </c>
      <c r="K179" s="241"/>
      <c r="L179" s="41"/>
      <c r="M179" s="242" t="s">
        <v>1</v>
      </c>
      <c r="N179" s="243" t="s">
        <v>40</v>
      </c>
      <c r="O179" s="94"/>
      <c r="P179" s="244">
        <f>O179*H179</f>
        <v>0</v>
      </c>
      <c r="Q179" s="244">
        <v>0</v>
      </c>
      <c r="R179" s="244">
        <f>Q179*H179</f>
        <v>0</v>
      </c>
      <c r="S179" s="244">
        <v>0</v>
      </c>
      <c r="T179" s="24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46" t="s">
        <v>183</v>
      </c>
      <c r="AT179" s="246" t="s">
        <v>179</v>
      </c>
      <c r="AU179" s="246" t="s">
        <v>87</v>
      </c>
      <c r="AY179" s="14" t="s">
        <v>177</v>
      </c>
      <c r="BE179" s="247">
        <f>IF(N179="základná",J179,0)</f>
        <v>0</v>
      </c>
      <c r="BF179" s="247">
        <f>IF(N179="znížená",J179,0)</f>
        <v>0</v>
      </c>
      <c r="BG179" s="247">
        <f>IF(N179="zákl. prenesená",J179,0)</f>
        <v>0</v>
      </c>
      <c r="BH179" s="247">
        <f>IF(N179="zníž. prenesená",J179,0)</f>
        <v>0</v>
      </c>
      <c r="BI179" s="247">
        <f>IF(N179="nulová",J179,0)</f>
        <v>0</v>
      </c>
      <c r="BJ179" s="14" t="s">
        <v>87</v>
      </c>
      <c r="BK179" s="247">
        <f>ROUND(I179*H179,2)</f>
        <v>0</v>
      </c>
      <c r="BL179" s="14" t="s">
        <v>183</v>
      </c>
      <c r="BM179" s="246" t="s">
        <v>285</v>
      </c>
    </row>
    <row r="180" s="12" customFormat="1" ht="22.8" customHeight="1">
      <c r="A180" s="12"/>
      <c r="B180" s="218"/>
      <c r="C180" s="219"/>
      <c r="D180" s="220" t="s">
        <v>73</v>
      </c>
      <c r="E180" s="232" t="s">
        <v>87</v>
      </c>
      <c r="F180" s="232" t="s">
        <v>286</v>
      </c>
      <c r="G180" s="219"/>
      <c r="H180" s="219"/>
      <c r="I180" s="222"/>
      <c r="J180" s="233">
        <f>BK180</f>
        <v>0</v>
      </c>
      <c r="K180" s="219"/>
      <c r="L180" s="224"/>
      <c r="M180" s="225"/>
      <c r="N180" s="226"/>
      <c r="O180" s="226"/>
      <c r="P180" s="227">
        <f>SUM(P181:P196)</f>
        <v>0</v>
      </c>
      <c r="Q180" s="226"/>
      <c r="R180" s="227">
        <f>SUM(R181:R196)</f>
        <v>1037.7142946399999</v>
      </c>
      <c r="S180" s="226"/>
      <c r="T180" s="228">
        <f>SUM(T181:T196)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9" t="s">
        <v>81</v>
      </c>
      <c r="AT180" s="230" t="s">
        <v>73</v>
      </c>
      <c r="AU180" s="230" t="s">
        <v>81</v>
      </c>
      <c r="AY180" s="229" t="s">
        <v>177</v>
      </c>
      <c r="BK180" s="231">
        <f>SUM(BK181:BK196)</f>
        <v>0</v>
      </c>
    </row>
    <row r="181" s="2" customFormat="1" ht="33" customHeight="1">
      <c r="A181" s="35"/>
      <c r="B181" s="36"/>
      <c r="C181" s="234" t="s">
        <v>287</v>
      </c>
      <c r="D181" s="234" t="s">
        <v>179</v>
      </c>
      <c r="E181" s="235" t="s">
        <v>288</v>
      </c>
      <c r="F181" s="236" t="s">
        <v>289</v>
      </c>
      <c r="G181" s="237" t="s">
        <v>223</v>
      </c>
      <c r="H181" s="238">
        <v>1036.0999999999999</v>
      </c>
      <c r="I181" s="239"/>
      <c r="J181" s="240">
        <f>ROUND(I181*H181,2)</f>
        <v>0</v>
      </c>
      <c r="K181" s="241"/>
      <c r="L181" s="41"/>
      <c r="M181" s="242" t="s">
        <v>1</v>
      </c>
      <c r="N181" s="243" t="s">
        <v>40</v>
      </c>
      <c r="O181" s="94"/>
      <c r="P181" s="244">
        <f>O181*H181</f>
        <v>0</v>
      </c>
      <c r="Q181" s="244">
        <v>0</v>
      </c>
      <c r="R181" s="244">
        <f>Q181*H181</f>
        <v>0</v>
      </c>
      <c r="S181" s="244">
        <v>0</v>
      </c>
      <c r="T181" s="24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46" t="s">
        <v>183</v>
      </c>
      <c r="AT181" s="246" t="s">
        <v>179</v>
      </c>
      <c r="AU181" s="246" t="s">
        <v>87</v>
      </c>
      <c r="AY181" s="14" t="s">
        <v>177</v>
      </c>
      <c r="BE181" s="247">
        <f>IF(N181="základná",J181,0)</f>
        <v>0</v>
      </c>
      <c r="BF181" s="247">
        <f>IF(N181="znížená",J181,0)</f>
        <v>0</v>
      </c>
      <c r="BG181" s="247">
        <f>IF(N181="zákl. prenesená",J181,0)</f>
        <v>0</v>
      </c>
      <c r="BH181" s="247">
        <f>IF(N181="zníž. prenesená",J181,0)</f>
        <v>0</v>
      </c>
      <c r="BI181" s="247">
        <f>IF(N181="nulová",J181,0)</f>
        <v>0</v>
      </c>
      <c r="BJ181" s="14" t="s">
        <v>87</v>
      </c>
      <c r="BK181" s="247">
        <f>ROUND(I181*H181,2)</f>
        <v>0</v>
      </c>
      <c r="BL181" s="14" t="s">
        <v>183</v>
      </c>
      <c r="BM181" s="246" t="s">
        <v>290</v>
      </c>
    </row>
    <row r="182" s="2" customFormat="1" ht="24.15" customHeight="1">
      <c r="A182" s="35"/>
      <c r="B182" s="36"/>
      <c r="C182" s="234" t="s">
        <v>291</v>
      </c>
      <c r="D182" s="234" t="s">
        <v>179</v>
      </c>
      <c r="E182" s="235" t="s">
        <v>292</v>
      </c>
      <c r="F182" s="236" t="s">
        <v>293</v>
      </c>
      <c r="G182" s="237" t="s">
        <v>187</v>
      </c>
      <c r="H182" s="238">
        <v>112.057</v>
      </c>
      <c r="I182" s="239"/>
      <c r="J182" s="240">
        <f>ROUND(I182*H182,2)</f>
        <v>0</v>
      </c>
      <c r="K182" s="241"/>
      <c r="L182" s="41"/>
      <c r="M182" s="242" t="s">
        <v>1</v>
      </c>
      <c r="N182" s="243" t="s">
        <v>40</v>
      </c>
      <c r="O182" s="94"/>
      <c r="P182" s="244">
        <f>O182*H182</f>
        <v>0</v>
      </c>
      <c r="Q182" s="244">
        <v>2.0699999999999998</v>
      </c>
      <c r="R182" s="244">
        <f>Q182*H182</f>
        <v>231.95799</v>
      </c>
      <c r="S182" s="244">
        <v>0</v>
      </c>
      <c r="T182" s="24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46" t="s">
        <v>183</v>
      </c>
      <c r="AT182" s="246" t="s">
        <v>179</v>
      </c>
      <c r="AU182" s="246" t="s">
        <v>87</v>
      </c>
      <c r="AY182" s="14" t="s">
        <v>177</v>
      </c>
      <c r="BE182" s="247">
        <f>IF(N182="základná",J182,0)</f>
        <v>0</v>
      </c>
      <c r="BF182" s="247">
        <f>IF(N182="znížená",J182,0)</f>
        <v>0</v>
      </c>
      <c r="BG182" s="247">
        <f>IF(N182="zákl. prenesená",J182,0)</f>
        <v>0</v>
      </c>
      <c r="BH182" s="247">
        <f>IF(N182="zníž. prenesená",J182,0)</f>
        <v>0</v>
      </c>
      <c r="BI182" s="247">
        <f>IF(N182="nulová",J182,0)</f>
        <v>0</v>
      </c>
      <c r="BJ182" s="14" t="s">
        <v>87</v>
      </c>
      <c r="BK182" s="247">
        <f>ROUND(I182*H182,2)</f>
        <v>0</v>
      </c>
      <c r="BL182" s="14" t="s">
        <v>183</v>
      </c>
      <c r="BM182" s="246" t="s">
        <v>294</v>
      </c>
    </row>
    <row r="183" s="2" customFormat="1" ht="24.15" customHeight="1">
      <c r="A183" s="35"/>
      <c r="B183" s="36"/>
      <c r="C183" s="234" t="s">
        <v>295</v>
      </c>
      <c r="D183" s="234" t="s">
        <v>179</v>
      </c>
      <c r="E183" s="235" t="s">
        <v>296</v>
      </c>
      <c r="F183" s="236" t="s">
        <v>297</v>
      </c>
      <c r="G183" s="237" t="s">
        <v>187</v>
      </c>
      <c r="H183" s="238">
        <v>1.2490000000000001</v>
      </c>
      <c r="I183" s="239"/>
      <c r="J183" s="240">
        <f>ROUND(I183*H183,2)</f>
        <v>0</v>
      </c>
      <c r="K183" s="241"/>
      <c r="L183" s="41"/>
      <c r="M183" s="242" t="s">
        <v>1</v>
      </c>
      <c r="N183" s="243" t="s">
        <v>40</v>
      </c>
      <c r="O183" s="94"/>
      <c r="P183" s="244">
        <f>O183*H183</f>
        <v>0</v>
      </c>
      <c r="Q183" s="244">
        <v>1.9319999999999999</v>
      </c>
      <c r="R183" s="244">
        <f>Q183*H183</f>
        <v>2.413068</v>
      </c>
      <c r="S183" s="244">
        <v>0</v>
      </c>
      <c r="T183" s="24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46" t="s">
        <v>183</v>
      </c>
      <c r="AT183" s="246" t="s">
        <v>179</v>
      </c>
      <c r="AU183" s="246" t="s">
        <v>87</v>
      </c>
      <c r="AY183" s="14" t="s">
        <v>177</v>
      </c>
      <c r="BE183" s="247">
        <f>IF(N183="základná",J183,0)</f>
        <v>0</v>
      </c>
      <c r="BF183" s="247">
        <f>IF(N183="znížená",J183,0)</f>
        <v>0</v>
      </c>
      <c r="BG183" s="247">
        <f>IF(N183="zákl. prenesená",J183,0)</f>
        <v>0</v>
      </c>
      <c r="BH183" s="247">
        <f>IF(N183="zníž. prenesená",J183,0)</f>
        <v>0</v>
      </c>
      <c r="BI183" s="247">
        <f>IF(N183="nulová",J183,0)</f>
        <v>0</v>
      </c>
      <c r="BJ183" s="14" t="s">
        <v>87</v>
      </c>
      <c r="BK183" s="247">
        <f>ROUND(I183*H183,2)</f>
        <v>0</v>
      </c>
      <c r="BL183" s="14" t="s">
        <v>183</v>
      </c>
      <c r="BM183" s="246" t="s">
        <v>298</v>
      </c>
    </row>
    <row r="184" s="2" customFormat="1" ht="24.15" customHeight="1">
      <c r="A184" s="35"/>
      <c r="B184" s="36"/>
      <c r="C184" s="234" t="s">
        <v>299</v>
      </c>
      <c r="D184" s="234" t="s">
        <v>179</v>
      </c>
      <c r="E184" s="235" t="s">
        <v>300</v>
      </c>
      <c r="F184" s="236" t="s">
        <v>301</v>
      </c>
      <c r="G184" s="237" t="s">
        <v>187</v>
      </c>
      <c r="H184" s="238">
        <v>112.31399999999999</v>
      </c>
      <c r="I184" s="239"/>
      <c r="J184" s="240">
        <f>ROUND(I184*H184,2)</f>
        <v>0</v>
      </c>
      <c r="K184" s="241"/>
      <c r="L184" s="41"/>
      <c r="M184" s="242" t="s">
        <v>1</v>
      </c>
      <c r="N184" s="243" t="s">
        <v>40</v>
      </c>
      <c r="O184" s="94"/>
      <c r="P184" s="244">
        <f>O184*H184</f>
        <v>0</v>
      </c>
      <c r="Q184" s="244">
        <v>2.19407</v>
      </c>
      <c r="R184" s="244">
        <f>Q184*H184</f>
        <v>246.42477797999999</v>
      </c>
      <c r="S184" s="244">
        <v>0</v>
      </c>
      <c r="T184" s="24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46" t="s">
        <v>183</v>
      </c>
      <c r="AT184" s="246" t="s">
        <v>179</v>
      </c>
      <c r="AU184" s="246" t="s">
        <v>87</v>
      </c>
      <c r="AY184" s="14" t="s">
        <v>177</v>
      </c>
      <c r="BE184" s="247">
        <f>IF(N184="základná",J184,0)</f>
        <v>0</v>
      </c>
      <c r="BF184" s="247">
        <f>IF(N184="znížená",J184,0)</f>
        <v>0</v>
      </c>
      <c r="BG184" s="247">
        <f>IF(N184="zákl. prenesená",J184,0)</f>
        <v>0</v>
      </c>
      <c r="BH184" s="247">
        <f>IF(N184="zníž. prenesená",J184,0)</f>
        <v>0</v>
      </c>
      <c r="BI184" s="247">
        <f>IF(N184="nulová",J184,0)</f>
        <v>0</v>
      </c>
      <c r="BJ184" s="14" t="s">
        <v>87</v>
      </c>
      <c r="BK184" s="247">
        <f>ROUND(I184*H184,2)</f>
        <v>0</v>
      </c>
      <c r="BL184" s="14" t="s">
        <v>183</v>
      </c>
      <c r="BM184" s="246" t="s">
        <v>302</v>
      </c>
    </row>
    <row r="185" s="2" customFormat="1" ht="21.75" customHeight="1">
      <c r="A185" s="35"/>
      <c r="B185" s="36"/>
      <c r="C185" s="234" t="s">
        <v>303</v>
      </c>
      <c r="D185" s="234" t="s">
        <v>179</v>
      </c>
      <c r="E185" s="235" t="s">
        <v>304</v>
      </c>
      <c r="F185" s="236" t="s">
        <v>305</v>
      </c>
      <c r="G185" s="237" t="s">
        <v>223</v>
      </c>
      <c r="H185" s="238">
        <v>30.997</v>
      </c>
      <c r="I185" s="239"/>
      <c r="J185" s="240">
        <f>ROUND(I185*H185,2)</f>
        <v>0</v>
      </c>
      <c r="K185" s="241"/>
      <c r="L185" s="41"/>
      <c r="M185" s="242" t="s">
        <v>1</v>
      </c>
      <c r="N185" s="243" t="s">
        <v>40</v>
      </c>
      <c r="O185" s="94"/>
      <c r="P185" s="244">
        <f>O185*H185</f>
        <v>0</v>
      </c>
      <c r="Q185" s="244">
        <v>0.00067000000000000002</v>
      </c>
      <c r="R185" s="244">
        <f>Q185*H185</f>
        <v>0.02076799</v>
      </c>
      <c r="S185" s="244">
        <v>0</v>
      </c>
      <c r="T185" s="24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46" t="s">
        <v>183</v>
      </c>
      <c r="AT185" s="246" t="s">
        <v>179</v>
      </c>
      <c r="AU185" s="246" t="s">
        <v>87</v>
      </c>
      <c r="AY185" s="14" t="s">
        <v>177</v>
      </c>
      <c r="BE185" s="247">
        <f>IF(N185="základná",J185,0)</f>
        <v>0</v>
      </c>
      <c r="BF185" s="247">
        <f>IF(N185="znížená",J185,0)</f>
        <v>0</v>
      </c>
      <c r="BG185" s="247">
        <f>IF(N185="zákl. prenesená",J185,0)</f>
        <v>0</v>
      </c>
      <c r="BH185" s="247">
        <f>IF(N185="zníž. prenesená",J185,0)</f>
        <v>0</v>
      </c>
      <c r="BI185" s="247">
        <f>IF(N185="nulová",J185,0)</f>
        <v>0</v>
      </c>
      <c r="BJ185" s="14" t="s">
        <v>87</v>
      </c>
      <c r="BK185" s="247">
        <f>ROUND(I185*H185,2)</f>
        <v>0</v>
      </c>
      <c r="BL185" s="14" t="s">
        <v>183</v>
      </c>
      <c r="BM185" s="246" t="s">
        <v>306</v>
      </c>
    </row>
    <row r="186" s="2" customFormat="1" ht="21.75" customHeight="1">
      <c r="A186" s="35"/>
      <c r="B186" s="36"/>
      <c r="C186" s="234" t="s">
        <v>307</v>
      </c>
      <c r="D186" s="234" t="s">
        <v>179</v>
      </c>
      <c r="E186" s="235" t="s">
        <v>308</v>
      </c>
      <c r="F186" s="236" t="s">
        <v>309</v>
      </c>
      <c r="G186" s="237" t="s">
        <v>223</v>
      </c>
      <c r="H186" s="238">
        <v>30.997</v>
      </c>
      <c r="I186" s="239"/>
      <c r="J186" s="240">
        <f>ROUND(I186*H186,2)</f>
        <v>0</v>
      </c>
      <c r="K186" s="241"/>
      <c r="L186" s="41"/>
      <c r="M186" s="242" t="s">
        <v>1</v>
      </c>
      <c r="N186" s="243" t="s">
        <v>40</v>
      </c>
      <c r="O186" s="94"/>
      <c r="P186" s="244">
        <f>O186*H186</f>
        <v>0</v>
      </c>
      <c r="Q186" s="244">
        <v>0</v>
      </c>
      <c r="R186" s="244">
        <f>Q186*H186</f>
        <v>0</v>
      </c>
      <c r="S186" s="244">
        <v>0</v>
      </c>
      <c r="T186" s="24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46" t="s">
        <v>183</v>
      </c>
      <c r="AT186" s="246" t="s">
        <v>179</v>
      </c>
      <c r="AU186" s="246" t="s">
        <v>87</v>
      </c>
      <c r="AY186" s="14" t="s">
        <v>177</v>
      </c>
      <c r="BE186" s="247">
        <f>IF(N186="základná",J186,0)</f>
        <v>0</v>
      </c>
      <c r="BF186" s="247">
        <f>IF(N186="znížená",J186,0)</f>
        <v>0</v>
      </c>
      <c r="BG186" s="247">
        <f>IF(N186="zákl. prenesená",J186,0)</f>
        <v>0</v>
      </c>
      <c r="BH186" s="247">
        <f>IF(N186="zníž. prenesená",J186,0)</f>
        <v>0</v>
      </c>
      <c r="BI186" s="247">
        <f>IF(N186="nulová",J186,0)</f>
        <v>0</v>
      </c>
      <c r="BJ186" s="14" t="s">
        <v>87</v>
      </c>
      <c r="BK186" s="247">
        <f>ROUND(I186*H186,2)</f>
        <v>0</v>
      </c>
      <c r="BL186" s="14" t="s">
        <v>183</v>
      </c>
      <c r="BM186" s="246" t="s">
        <v>310</v>
      </c>
    </row>
    <row r="187" s="2" customFormat="1" ht="16.5" customHeight="1">
      <c r="A187" s="35"/>
      <c r="B187" s="36"/>
      <c r="C187" s="234" t="s">
        <v>311</v>
      </c>
      <c r="D187" s="234" t="s">
        <v>179</v>
      </c>
      <c r="E187" s="235" t="s">
        <v>312</v>
      </c>
      <c r="F187" s="236" t="s">
        <v>313</v>
      </c>
      <c r="G187" s="237" t="s">
        <v>263</v>
      </c>
      <c r="H187" s="238">
        <v>5.8600000000000003</v>
      </c>
      <c r="I187" s="239"/>
      <c r="J187" s="240">
        <f>ROUND(I187*H187,2)</f>
        <v>0</v>
      </c>
      <c r="K187" s="241"/>
      <c r="L187" s="41"/>
      <c r="M187" s="242" t="s">
        <v>1</v>
      </c>
      <c r="N187" s="243" t="s">
        <v>40</v>
      </c>
      <c r="O187" s="94"/>
      <c r="P187" s="244">
        <f>O187*H187</f>
        <v>0</v>
      </c>
      <c r="Q187" s="244">
        <v>1.20296</v>
      </c>
      <c r="R187" s="244">
        <f>Q187*H187</f>
        <v>7.0493456000000005</v>
      </c>
      <c r="S187" s="244">
        <v>0</v>
      </c>
      <c r="T187" s="24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46" t="s">
        <v>183</v>
      </c>
      <c r="AT187" s="246" t="s">
        <v>179</v>
      </c>
      <c r="AU187" s="246" t="s">
        <v>87</v>
      </c>
      <c r="AY187" s="14" t="s">
        <v>177</v>
      </c>
      <c r="BE187" s="247">
        <f>IF(N187="základná",J187,0)</f>
        <v>0</v>
      </c>
      <c r="BF187" s="247">
        <f>IF(N187="znížená",J187,0)</f>
        <v>0</v>
      </c>
      <c r="BG187" s="247">
        <f>IF(N187="zákl. prenesená",J187,0)</f>
        <v>0</v>
      </c>
      <c r="BH187" s="247">
        <f>IF(N187="zníž. prenesená",J187,0)</f>
        <v>0</v>
      </c>
      <c r="BI187" s="247">
        <f>IF(N187="nulová",J187,0)</f>
        <v>0</v>
      </c>
      <c r="BJ187" s="14" t="s">
        <v>87</v>
      </c>
      <c r="BK187" s="247">
        <f>ROUND(I187*H187,2)</f>
        <v>0</v>
      </c>
      <c r="BL187" s="14" t="s">
        <v>183</v>
      </c>
      <c r="BM187" s="246" t="s">
        <v>314</v>
      </c>
    </row>
    <row r="188" s="2" customFormat="1" ht="33" customHeight="1">
      <c r="A188" s="35"/>
      <c r="B188" s="36"/>
      <c r="C188" s="234" t="s">
        <v>315</v>
      </c>
      <c r="D188" s="234" t="s">
        <v>179</v>
      </c>
      <c r="E188" s="235" t="s">
        <v>316</v>
      </c>
      <c r="F188" s="236" t="s">
        <v>317</v>
      </c>
      <c r="G188" s="237" t="s">
        <v>187</v>
      </c>
      <c r="H188" s="238">
        <v>0.77100000000000002</v>
      </c>
      <c r="I188" s="239"/>
      <c r="J188" s="240">
        <f>ROUND(I188*H188,2)</f>
        <v>0</v>
      </c>
      <c r="K188" s="241"/>
      <c r="L188" s="41"/>
      <c r="M188" s="242" t="s">
        <v>1</v>
      </c>
      <c r="N188" s="243" t="s">
        <v>40</v>
      </c>
      <c r="O188" s="94"/>
      <c r="P188" s="244">
        <f>O188*H188</f>
        <v>0</v>
      </c>
      <c r="Q188" s="244">
        <v>2.15307</v>
      </c>
      <c r="R188" s="244">
        <f>Q188*H188</f>
        <v>1.66001697</v>
      </c>
      <c r="S188" s="244">
        <v>0</v>
      </c>
      <c r="T188" s="24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46" t="s">
        <v>183</v>
      </c>
      <c r="AT188" s="246" t="s">
        <v>179</v>
      </c>
      <c r="AU188" s="246" t="s">
        <v>87</v>
      </c>
      <c r="AY188" s="14" t="s">
        <v>177</v>
      </c>
      <c r="BE188" s="247">
        <f>IF(N188="základná",J188,0)</f>
        <v>0</v>
      </c>
      <c r="BF188" s="247">
        <f>IF(N188="znížená",J188,0)</f>
        <v>0</v>
      </c>
      <c r="BG188" s="247">
        <f>IF(N188="zákl. prenesená",J188,0)</f>
        <v>0</v>
      </c>
      <c r="BH188" s="247">
        <f>IF(N188="zníž. prenesená",J188,0)</f>
        <v>0</v>
      </c>
      <c r="BI188" s="247">
        <f>IF(N188="nulová",J188,0)</f>
        <v>0</v>
      </c>
      <c r="BJ188" s="14" t="s">
        <v>87</v>
      </c>
      <c r="BK188" s="247">
        <f>ROUND(I188*H188,2)</f>
        <v>0</v>
      </c>
      <c r="BL188" s="14" t="s">
        <v>183</v>
      </c>
      <c r="BM188" s="246" t="s">
        <v>318</v>
      </c>
    </row>
    <row r="189" s="2" customFormat="1" ht="33" customHeight="1">
      <c r="A189" s="35"/>
      <c r="B189" s="36"/>
      <c r="C189" s="234" t="s">
        <v>319</v>
      </c>
      <c r="D189" s="234" t="s">
        <v>179</v>
      </c>
      <c r="E189" s="235" t="s">
        <v>320</v>
      </c>
      <c r="F189" s="236" t="s">
        <v>321</v>
      </c>
      <c r="G189" s="237" t="s">
        <v>187</v>
      </c>
      <c r="H189" s="238">
        <v>86.073999999999998</v>
      </c>
      <c r="I189" s="239"/>
      <c r="J189" s="240">
        <f>ROUND(I189*H189,2)</f>
        <v>0</v>
      </c>
      <c r="K189" s="241"/>
      <c r="L189" s="41"/>
      <c r="M189" s="242" t="s">
        <v>1</v>
      </c>
      <c r="N189" s="243" t="s">
        <v>40</v>
      </c>
      <c r="O189" s="94"/>
      <c r="P189" s="244">
        <f>O189*H189</f>
        <v>0</v>
      </c>
      <c r="Q189" s="244">
        <v>2.1170900000000001</v>
      </c>
      <c r="R189" s="244">
        <f>Q189*H189</f>
        <v>182.22640466000001</v>
      </c>
      <c r="S189" s="244">
        <v>0</v>
      </c>
      <c r="T189" s="24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46" t="s">
        <v>183</v>
      </c>
      <c r="AT189" s="246" t="s">
        <v>179</v>
      </c>
      <c r="AU189" s="246" t="s">
        <v>87</v>
      </c>
      <c r="AY189" s="14" t="s">
        <v>177</v>
      </c>
      <c r="BE189" s="247">
        <f>IF(N189="základná",J189,0)</f>
        <v>0</v>
      </c>
      <c r="BF189" s="247">
        <f>IF(N189="znížená",J189,0)</f>
        <v>0</v>
      </c>
      <c r="BG189" s="247">
        <f>IF(N189="zákl. prenesená",J189,0)</f>
        <v>0</v>
      </c>
      <c r="BH189" s="247">
        <f>IF(N189="zníž. prenesená",J189,0)</f>
        <v>0</v>
      </c>
      <c r="BI189" s="247">
        <f>IF(N189="nulová",J189,0)</f>
        <v>0</v>
      </c>
      <c r="BJ189" s="14" t="s">
        <v>87</v>
      </c>
      <c r="BK189" s="247">
        <f>ROUND(I189*H189,2)</f>
        <v>0</v>
      </c>
      <c r="BL189" s="14" t="s">
        <v>183</v>
      </c>
      <c r="BM189" s="246" t="s">
        <v>322</v>
      </c>
    </row>
    <row r="190" s="2" customFormat="1" ht="16.5" customHeight="1">
      <c r="A190" s="35"/>
      <c r="B190" s="36"/>
      <c r="C190" s="234" t="s">
        <v>323</v>
      </c>
      <c r="D190" s="234" t="s">
        <v>179</v>
      </c>
      <c r="E190" s="235" t="s">
        <v>324</v>
      </c>
      <c r="F190" s="236" t="s">
        <v>325</v>
      </c>
      <c r="G190" s="237" t="s">
        <v>187</v>
      </c>
      <c r="H190" s="238">
        <v>95.905000000000001</v>
      </c>
      <c r="I190" s="239"/>
      <c r="J190" s="240">
        <f>ROUND(I190*H190,2)</f>
        <v>0</v>
      </c>
      <c r="K190" s="241"/>
      <c r="L190" s="41"/>
      <c r="M190" s="242" t="s">
        <v>1</v>
      </c>
      <c r="N190" s="243" t="s">
        <v>40</v>
      </c>
      <c r="O190" s="94"/>
      <c r="P190" s="244">
        <f>O190*H190</f>
        <v>0</v>
      </c>
      <c r="Q190" s="244">
        <v>2.19407</v>
      </c>
      <c r="R190" s="244">
        <f>Q190*H190</f>
        <v>210.42228334999999</v>
      </c>
      <c r="S190" s="244">
        <v>0</v>
      </c>
      <c r="T190" s="24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46" t="s">
        <v>183</v>
      </c>
      <c r="AT190" s="246" t="s">
        <v>179</v>
      </c>
      <c r="AU190" s="246" t="s">
        <v>87</v>
      </c>
      <c r="AY190" s="14" t="s">
        <v>177</v>
      </c>
      <c r="BE190" s="247">
        <f>IF(N190="základná",J190,0)</f>
        <v>0</v>
      </c>
      <c r="BF190" s="247">
        <f>IF(N190="znížená",J190,0)</f>
        <v>0</v>
      </c>
      <c r="BG190" s="247">
        <f>IF(N190="zákl. prenesená",J190,0)</f>
        <v>0</v>
      </c>
      <c r="BH190" s="247">
        <f>IF(N190="zníž. prenesená",J190,0)</f>
        <v>0</v>
      </c>
      <c r="BI190" s="247">
        <f>IF(N190="nulová",J190,0)</f>
        <v>0</v>
      </c>
      <c r="BJ190" s="14" t="s">
        <v>87</v>
      </c>
      <c r="BK190" s="247">
        <f>ROUND(I190*H190,2)</f>
        <v>0</v>
      </c>
      <c r="BL190" s="14" t="s">
        <v>183</v>
      </c>
      <c r="BM190" s="246" t="s">
        <v>326</v>
      </c>
    </row>
    <row r="191" s="2" customFormat="1" ht="24.15" customHeight="1">
      <c r="A191" s="35"/>
      <c r="B191" s="36"/>
      <c r="C191" s="234" t="s">
        <v>327</v>
      </c>
      <c r="D191" s="234" t="s">
        <v>179</v>
      </c>
      <c r="E191" s="235" t="s">
        <v>328</v>
      </c>
      <c r="F191" s="236" t="s">
        <v>329</v>
      </c>
      <c r="G191" s="237" t="s">
        <v>187</v>
      </c>
      <c r="H191" s="238">
        <v>53.979999999999997</v>
      </c>
      <c r="I191" s="239"/>
      <c r="J191" s="240">
        <f>ROUND(I191*H191,2)</f>
        <v>0</v>
      </c>
      <c r="K191" s="241"/>
      <c r="L191" s="41"/>
      <c r="M191" s="242" t="s">
        <v>1</v>
      </c>
      <c r="N191" s="243" t="s">
        <v>40</v>
      </c>
      <c r="O191" s="94"/>
      <c r="P191" s="244">
        <f>O191*H191</f>
        <v>0</v>
      </c>
      <c r="Q191" s="244">
        <v>2.19407</v>
      </c>
      <c r="R191" s="244">
        <f>Q191*H191</f>
        <v>118.43589859999999</v>
      </c>
      <c r="S191" s="244">
        <v>0</v>
      </c>
      <c r="T191" s="24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46" t="s">
        <v>183</v>
      </c>
      <c r="AT191" s="246" t="s">
        <v>179</v>
      </c>
      <c r="AU191" s="246" t="s">
        <v>87</v>
      </c>
      <c r="AY191" s="14" t="s">
        <v>177</v>
      </c>
      <c r="BE191" s="247">
        <f>IF(N191="základná",J191,0)</f>
        <v>0</v>
      </c>
      <c r="BF191" s="247">
        <f>IF(N191="znížená",J191,0)</f>
        <v>0</v>
      </c>
      <c r="BG191" s="247">
        <f>IF(N191="zákl. prenesená",J191,0)</f>
        <v>0</v>
      </c>
      <c r="BH191" s="247">
        <f>IF(N191="zníž. prenesená",J191,0)</f>
        <v>0</v>
      </c>
      <c r="BI191" s="247">
        <f>IF(N191="nulová",J191,0)</f>
        <v>0</v>
      </c>
      <c r="BJ191" s="14" t="s">
        <v>87</v>
      </c>
      <c r="BK191" s="247">
        <f>ROUND(I191*H191,2)</f>
        <v>0</v>
      </c>
      <c r="BL191" s="14" t="s">
        <v>183</v>
      </c>
      <c r="BM191" s="246" t="s">
        <v>330</v>
      </c>
    </row>
    <row r="192" s="2" customFormat="1" ht="21.75" customHeight="1">
      <c r="A192" s="35"/>
      <c r="B192" s="36"/>
      <c r="C192" s="234" t="s">
        <v>331</v>
      </c>
      <c r="D192" s="234" t="s">
        <v>179</v>
      </c>
      <c r="E192" s="235" t="s">
        <v>332</v>
      </c>
      <c r="F192" s="236" t="s">
        <v>333</v>
      </c>
      <c r="G192" s="237" t="s">
        <v>223</v>
      </c>
      <c r="H192" s="238">
        <v>157.40199999999999</v>
      </c>
      <c r="I192" s="239"/>
      <c r="J192" s="240">
        <f>ROUND(I192*H192,2)</f>
        <v>0</v>
      </c>
      <c r="K192" s="241"/>
      <c r="L192" s="41"/>
      <c r="M192" s="242" t="s">
        <v>1</v>
      </c>
      <c r="N192" s="243" t="s">
        <v>40</v>
      </c>
      <c r="O192" s="94"/>
      <c r="P192" s="244">
        <f>O192*H192</f>
        <v>0</v>
      </c>
      <c r="Q192" s="244">
        <v>0.00067000000000000002</v>
      </c>
      <c r="R192" s="244">
        <f>Q192*H192</f>
        <v>0.10545934</v>
      </c>
      <c r="S192" s="244">
        <v>0</v>
      </c>
      <c r="T192" s="24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46" t="s">
        <v>183</v>
      </c>
      <c r="AT192" s="246" t="s">
        <v>179</v>
      </c>
      <c r="AU192" s="246" t="s">
        <v>87</v>
      </c>
      <c r="AY192" s="14" t="s">
        <v>177</v>
      </c>
      <c r="BE192" s="247">
        <f>IF(N192="základná",J192,0)</f>
        <v>0</v>
      </c>
      <c r="BF192" s="247">
        <f>IF(N192="znížená",J192,0)</f>
        <v>0</v>
      </c>
      <c r="BG192" s="247">
        <f>IF(N192="zákl. prenesená",J192,0)</f>
        <v>0</v>
      </c>
      <c r="BH192" s="247">
        <f>IF(N192="zníž. prenesená",J192,0)</f>
        <v>0</v>
      </c>
      <c r="BI192" s="247">
        <f>IF(N192="nulová",J192,0)</f>
        <v>0</v>
      </c>
      <c r="BJ192" s="14" t="s">
        <v>87</v>
      </c>
      <c r="BK192" s="247">
        <f>ROUND(I192*H192,2)</f>
        <v>0</v>
      </c>
      <c r="BL192" s="14" t="s">
        <v>183</v>
      </c>
      <c r="BM192" s="246" t="s">
        <v>334</v>
      </c>
    </row>
    <row r="193" s="2" customFormat="1" ht="21.75" customHeight="1">
      <c r="A193" s="35"/>
      <c r="B193" s="36"/>
      <c r="C193" s="234" t="s">
        <v>335</v>
      </c>
      <c r="D193" s="234" t="s">
        <v>179</v>
      </c>
      <c r="E193" s="235" t="s">
        <v>336</v>
      </c>
      <c r="F193" s="236" t="s">
        <v>337</v>
      </c>
      <c r="G193" s="237" t="s">
        <v>223</v>
      </c>
      <c r="H193" s="238">
        <v>157.40199999999999</v>
      </c>
      <c r="I193" s="239"/>
      <c r="J193" s="240">
        <f>ROUND(I193*H193,2)</f>
        <v>0</v>
      </c>
      <c r="K193" s="241"/>
      <c r="L193" s="41"/>
      <c r="M193" s="242" t="s">
        <v>1</v>
      </c>
      <c r="N193" s="243" t="s">
        <v>40</v>
      </c>
      <c r="O193" s="94"/>
      <c r="P193" s="244">
        <f>O193*H193</f>
        <v>0</v>
      </c>
      <c r="Q193" s="244">
        <v>0</v>
      </c>
      <c r="R193" s="244">
        <f>Q193*H193</f>
        <v>0</v>
      </c>
      <c r="S193" s="244">
        <v>0</v>
      </c>
      <c r="T193" s="24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46" t="s">
        <v>183</v>
      </c>
      <c r="AT193" s="246" t="s">
        <v>179</v>
      </c>
      <c r="AU193" s="246" t="s">
        <v>87</v>
      </c>
      <c r="AY193" s="14" t="s">
        <v>177</v>
      </c>
      <c r="BE193" s="247">
        <f>IF(N193="základná",J193,0)</f>
        <v>0</v>
      </c>
      <c r="BF193" s="247">
        <f>IF(N193="znížená",J193,0)</f>
        <v>0</v>
      </c>
      <c r="BG193" s="247">
        <f>IF(N193="zákl. prenesená",J193,0)</f>
        <v>0</v>
      </c>
      <c r="BH193" s="247">
        <f>IF(N193="zníž. prenesená",J193,0)</f>
        <v>0</v>
      </c>
      <c r="BI193" s="247">
        <f>IF(N193="nulová",J193,0)</f>
        <v>0</v>
      </c>
      <c r="BJ193" s="14" t="s">
        <v>87</v>
      </c>
      <c r="BK193" s="247">
        <f>ROUND(I193*H193,2)</f>
        <v>0</v>
      </c>
      <c r="BL193" s="14" t="s">
        <v>183</v>
      </c>
      <c r="BM193" s="246" t="s">
        <v>338</v>
      </c>
    </row>
    <row r="194" s="2" customFormat="1" ht="16.5" customHeight="1">
      <c r="A194" s="35"/>
      <c r="B194" s="36"/>
      <c r="C194" s="234" t="s">
        <v>339</v>
      </c>
      <c r="D194" s="234" t="s">
        <v>179</v>
      </c>
      <c r="E194" s="235" t="s">
        <v>340</v>
      </c>
      <c r="F194" s="236" t="s">
        <v>341</v>
      </c>
      <c r="G194" s="237" t="s">
        <v>263</v>
      </c>
      <c r="H194" s="238">
        <v>3.6110000000000002</v>
      </c>
      <c r="I194" s="239"/>
      <c r="J194" s="240">
        <f>ROUND(I194*H194,2)</f>
        <v>0</v>
      </c>
      <c r="K194" s="241"/>
      <c r="L194" s="41"/>
      <c r="M194" s="242" t="s">
        <v>1</v>
      </c>
      <c r="N194" s="243" t="s">
        <v>40</v>
      </c>
      <c r="O194" s="94"/>
      <c r="P194" s="244">
        <f>O194*H194</f>
        <v>0</v>
      </c>
      <c r="Q194" s="244">
        <v>1.01895</v>
      </c>
      <c r="R194" s="244">
        <f>Q194*H194</f>
        <v>3.6794284500000001</v>
      </c>
      <c r="S194" s="244">
        <v>0</v>
      </c>
      <c r="T194" s="24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46" t="s">
        <v>183</v>
      </c>
      <c r="AT194" s="246" t="s">
        <v>179</v>
      </c>
      <c r="AU194" s="246" t="s">
        <v>87</v>
      </c>
      <c r="AY194" s="14" t="s">
        <v>177</v>
      </c>
      <c r="BE194" s="247">
        <f>IF(N194="základná",J194,0)</f>
        <v>0</v>
      </c>
      <c r="BF194" s="247">
        <f>IF(N194="znížená",J194,0)</f>
        <v>0</v>
      </c>
      <c r="BG194" s="247">
        <f>IF(N194="zákl. prenesená",J194,0)</f>
        <v>0</v>
      </c>
      <c r="BH194" s="247">
        <f>IF(N194="zníž. prenesená",J194,0)</f>
        <v>0</v>
      </c>
      <c r="BI194" s="247">
        <f>IF(N194="nulová",J194,0)</f>
        <v>0</v>
      </c>
      <c r="BJ194" s="14" t="s">
        <v>87</v>
      </c>
      <c r="BK194" s="247">
        <f>ROUND(I194*H194,2)</f>
        <v>0</v>
      </c>
      <c r="BL194" s="14" t="s">
        <v>183</v>
      </c>
      <c r="BM194" s="246" t="s">
        <v>342</v>
      </c>
    </row>
    <row r="195" s="2" customFormat="1" ht="24.15" customHeight="1">
      <c r="A195" s="35"/>
      <c r="B195" s="36"/>
      <c r="C195" s="234" t="s">
        <v>343</v>
      </c>
      <c r="D195" s="234" t="s">
        <v>179</v>
      </c>
      <c r="E195" s="235" t="s">
        <v>344</v>
      </c>
      <c r="F195" s="236" t="s">
        <v>345</v>
      </c>
      <c r="G195" s="237" t="s">
        <v>263</v>
      </c>
      <c r="H195" s="238">
        <v>1.042</v>
      </c>
      <c r="I195" s="239"/>
      <c r="J195" s="240">
        <f>ROUND(I195*H195,2)</f>
        <v>0</v>
      </c>
      <c r="K195" s="241"/>
      <c r="L195" s="41"/>
      <c r="M195" s="242" t="s">
        <v>1</v>
      </c>
      <c r="N195" s="243" t="s">
        <v>40</v>
      </c>
      <c r="O195" s="94"/>
      <c r="P195" s="244">
        <f>O195*H195</f>
        <v>0</v>
      </c>
      <c r="Q195" s="244">
        <v>1.002</v>
      </c>
      <c r="R195" s="244">
        <f>Q195*H195</f>
        <v>1.044084</v>
      </c>
      <c r="S195" s="244">
        <v>0</v>
      </c>
      <c r="T195" s="24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46" t="s">
        <v>183</v>
      </c>
      <c r="AT195" s="246" t="s">
        <v>179</v>
      </c>
      <c r="AU195" s="246" t="s">
        <v>87</v>
      </c>
      <c r="AY195" s="14" t="s">
        <v>177</v>
      </c>
      <c r="BE195" s="247">
        <f>IF(N195="základná",J195,0)</f>
        <v>0</v>
      </c>
      <c r="BF195" s="247">
        <f>IF(N195="znížená",J195,0)</f>
        <v>0</v>
      </c>
      <c r="BG195" s="247">
        <f>IF(N195="zákl. prenesená",J195,0)</f>
        <v>0</v>
      </c>
      <c r="BH195" s="247">
        <f>IF(N195="zníž. prenesená",J195,0)</f>
        <v>0</v>
      </c>
      <c r="BI195" s="247">
        <f>IF(N195="nulová",J195,0)</f>
        <v>0</v>
      </c>
      <c r="BJ195" s="14" t="s">
        <v>87</v>
      </c>
      <c r="BK195" s="247">
        <f>ROUND(I195*H195,2)</f>
        <v>0</v>
      </c>
      <c r="BL195" s="14" t="s">
        <v>183</v>
      </c>
      <c r="BM195" s="246" t="s">
        <v>346</v>
      </c>
    </row>
    <row r="196" s="2" customFormat="1" ht="16.5" customHeight="1">
      <c r="A196" s="35"/>
      <c r="B196" s="36"/>
      <c r="C196" s="234" t="s">
        <v>347</v>
      </c>
      <c r="D196" s="234" t="s">
        <v>179</v>
      </c>
      <c r="E196" s="235" t="s">
        <v>348</v>
      </c>
      <c r="F196" s="236" t="s">
        <v>349</v>
      </c>
      <c r="G196" s="237" t="s">
        <v>187</v>
      </c>
      <c r="H196" s="238">
        <v>14.710000000000001</v>
      </c>
      <c r="I196" s="239"/>
      <c r="J196" s="240">
        <f>ROUND(I196*H196,2)</f>
        <v>0</v>
      </c>
      <c r="K196" s="241"/>
      <c r="L196" s="41"/>
      <c r="M196" s="242" t="s">
        <v>1</v>
      </c>
      <c r="N196" s="243" t="s">
        <v>40</v>
      </c>
      <c r="O196" s="94"/>
      <c r="P196" s="244">
        <f>O196*H196</f>
        <v>0</v>
      </c>
      <c r="Q196" s="244">
        <v>2.19407</v>
      </c>
      <c r="R196" s="244">
        <f>Q196*H196</f>
        <v>32.2747697</v>
      </c>
      <c r="S196" s="244">
        <v>0</v>
      </c>
      <c r="T196" s="245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46" t="s">
        <v>183</v>
      </c>
      <c r="AT196" s="246" t="s">
        <v>179</v>
      </c>
      <c r="AU196" s="246" t="s">
        <v>87</v>
      </c>
      <c r="AY196" s="14" t="s">
        <v>177</v>
      </c>
      <c r="BE196" s="247">
        <f>IF(N196="základná",J196,0)</f>
        <v>0</v>
      </c>
      <c r="BF196" s="247">
        <f>IF(N196="znížená",J196,0)</f>
        <v>0</v>
      </c>
      <c r="BG196" s="247">
        <f>IF(N196="zákl. prenesená",J196,0)</f>
        <v>0</v>
      </c>
      <c r="BH196" s="247">
        <f>IF(N196="zníž. prenesená",J196,0)</f>
        <v>0</v>
      </c>
      <c r="BI196" s="247">
        <f>IF(N196="nulová",J196,0)</f>
        <v>0</v>
      </c>
      <c r="BJ196" s="14" t="s">
        <v>87</v>
      </c>
      <c r="BK196" s="247">
        <f>ROUND(I196*H196,2)</f>
        <v>0</v>
      </c>
      <c r="BL196" s="14" t="s">
        <v>183</v>
      </c>
      <c r="BM196" s="246" t="s">
        <v>350</v>
      </c>
    </row>
    <row r="197" s="12" customFormat="1" ht="22.8" customHeight="1">
      <c r="A197" s="12"/>
      <c r="B197" s="218"/>
      <c r="C197" s="219"/>
      <c r="D197" s="220" t="s">
        <v>73</v>
      </c>
      <c r="E197" s="232" t="s">
        <v>189</v>
      </c>
      <c r="F197" s="232" t="s">
        <v>351</v>
      </c>
      <c r="G197" s="219"/>
      <c r="H197" s="219"/>
      <c r="I197" s="222"/>
      <c r="J197" s="233">
        <f>BK197</f>
        <v>0</v>
      </c>
      <c r="K197" s="219"/>
      <c r="L197" s="224"/>
      <c r="M197" s="225"/>
      <c r="N197" s="226"/>
      <c r="O197" s="226"/>
      <c r="P197" s="227">
        <f>SUM(P198:P229)</f>
        <v>0</v>
      </c>
      <c r="Q197" s="226"/>
      <c r="R197" s="227">
        <f>SUM(R198:R229)</f>
        <v>292.32646774450001</v>
      </c>
      <c r="S197" s="226"/>
      <c r="T197" s="228">
        <f>SUM(T198:T229)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29" t="s">
        <v>81</v>
      </c>
      <c r="AT197" s="230" t="s">
        <v>73</v>
      </c>
      <c r="AU197" s="230" t="s">
        <v>81</v>
      </c>
      <c r="AY197" s="229" t="s">
        <v>177</v>
      </c>
      <c r="BK197" s="231">
        <f>SUM(BK198:BK229)</f>
        <v>0</v>
      </c>
    </row>
    <row r="198" s="2" customFormat="1" ht="33" customHeight="1">
      <c r="A198" s="35"/>
      <c r="B198" s="36"/>
      <c r="C198" s="234" t="s">
        <v>352</v>
      </c>
      <c r="D198" s="234" t="s">
        <v>179</v>
      </c>
      <c r="E198" s="235" t="s">
        <v>353</v>
      </c>
      <c r="F198" s="236" t="s">
        <v>354</v>
      </c>
      <c r="G198" s="237" t="s">
        <v>187</v>
      </c>
      <c r="H198" s="238">
        <v>18.934000000000001</v>
      </c>
      <c r="I198" s="239"/>
      <c r="J198" s="240">
        <f>ROUND(I198*H198,2)</f>
        <v>0</v>
      </c>
      <c r="K198" s="241"/>
      <c r="L198" s="41"/>
      <c r="M198" s="242" t="s">
        <v>1</v>
      </c>
      <c r="N198" s="243" t="s">
        <v>40</v>
      </c>
      <c r="O198" s="94"/>
      <c r="P198" s="244">
        <f>O198*H198</f>
        <v>0</v>
      </c>
      <c r="Q198" s="244">
        <v>1.6780600000000001</v>
      </c>
      <c r="R198" s="244">
        <f>Q198*H198</f>
        <v>31.772388040000003</v>
      </c>
      <c r="S198" s="244">
        <v>0</v>
      </c>
      <c r="T198" s="24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46" t="s">
        <v>183</v>
      </c>
      <c r="AT198" s="246" t="s">
        <v>179</v>
      </c>
      <c r="AU198" s="246" t="s">
        <v>87</v>
      </c>
      <c r="AY198" s="14" t="s">
        <v>177</v>
      </c>
      <c r="BE198" s="247">
        <f>IF(N198="základná",J198,0)</f>
        <v>0</v>
      </c>
      <c r="BF198" s="247">
        <f>IF(N198="znížená",J198,0)</f>
        <v>0</v>
      </c>
      <c r="BG198" s="247">
        <f>IF(N198="zákl. prenesená",J198,0)</f>
        <v>0</v>
      </c>
      <c r="BH198" s="247">
        <f>IF(N198="zníž. prenesená",J198,0)</f>
        <v>0</v>
      </c>
      <c r="BI198" s="247">
        <f>IF(N198="nulová",J198,0)</f>
        <v>0</v>
      </c>
      <c r="BJ198" s="14" t="s">
        <v>87</v>
      </c>
      <c r="BK198" s="247">
        <f>ROUND(I198*H198,2)</f>
        <v>0</v>
      </c>
      <c r="BL198" s="14" t="s">
        <v>183</v>
      </c>
      <c r="BM198" s="246" t="s">
        <v>355</v>
      </c>
    </row>
    <row r="199" s="2" customFormat="1" ht="37.8" customHeight="1">
      <c r="A199" s="35"/>
      <c r="B199" s="36"/>
      <c r="C199" s="234" t="s">
        <v>356</v>
      </c>
      <c r="D199" s="234" t="s">
        <v>179</v>
      </c>
      <c r="E199" s="235" t="s">
        <v>357</v>
      </c>
      <c r="F199" s="236" t="s">
        <v>358</v>
      </c>
      <c r="G199" s="237" t="s">
        <v>187</v>
      </c>
      <c r="H199" s="238">
        <v>141.57499999999999</v>
      </c>
      <c r="I199" s="239"/>
      <c r="J199" s="240">
        <f>ROUND(I199*H199,2)</f>
        <v>0</v>
      </c>
      <c r="K199" s="241"/>
      <c r="L199" s="41"/>
      <c r="M199" s="242" t="s">
        <v>1</v>
      </c>
      <c r="N199" s="243" t="s">
        <v>40</v>
      </c>
      <c r="O199" s="94"/>
      <c r="P199" s="244">
        <f>O199*H199</f>
        <v>0</v>
      </c>
      <c r="Q199" s="244">
        <v>0.72583949999999997</v>
      </c>
      <c r="R199" s="244">
        <f>Q199*H199</f>
        <v>102.76072721249999</v>
      </c>
      <c r="S199" s="244">
        <v>0</v>
      </c>
      <c r="T199" s="24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46" t="s">
        <v>183</v>
      </c>
      <c r="AT199" s="246" t="s">
        <v>179</v>
      </c>
      <c r="AU199" s="246" t="s">
        <v>87</v>
      </c>
      <c r="AY199" s="14" t="s">
        <v>177</v>
      </c>
      <c r="BE199" s="247">
        <f>IF(N199="základná",J199,0)</f>
        <v>0</v>
      </c>
      <c r="BF199" s="247">
        <f>IF(N199="znížená",J199,0)</f>
        <v>0</v>
      </c>
      <c r="BG199" s="247">
        <f>IF(N199="zákl. prenesená",J199,0)</f>
        <v>0</v>
      </c>
      <c r="BH199" s="247">
        <f>IF(N199="zníž. prenesená",J199,0)</f>
        <v>0</v>
      </c>
      <c r="BI199" s="247">
        <f>IF(N199="nulová",J199,0)</f>
        <v>0</v>
      </c>
      <c r="BJ199" s="14" t="s">
        <v>87</v>
      </c>
      <c r="BK199" s="247">
        <f>ROUND(I199*H199,2)</f>
        <v>0</v>
      </c>
      <c r="BL199" s="14" t="s">
        <v>183</v>
      </c>
      <c r="BM199" s="246" t="s">
        <v>359</v>
      </c>
    </row>
    <row r="200" s="2" customFormat="1" ht="37.8" customHeight="1">
      <c r="A200" s="35"/>
      <c r="B200" s="36"/>
      <c r="C200" s="234" t="s">
        <v>360</v>
      </c>
      <c r="D200" s="234" t="s">
        <v>179</v>
      </c>
      <c r="E200" s="235" t="s">
        <v>361</v>
      </c>
      <c r="F200" s="236" t="s">
        <v>362</v>
      </c>
      <c r="G200" s="237" t="s">
        <v>187</v>
      </c>
      <c r="H200" s="238">
        <v>4.0270000000000001</v>
      </c>
      <c r="I200" s="239"/>
      <c r="J200" s="240">
        <f>ROUND(I200*H200,2)</f>
        <v>0</v>
      </c>
      <c r="K200" s="241"/>
      <c r="L200" s="41"/>
      <c r="M200" s="242" t="s">
        <v>1</v>
      </c>
      <c r="N200" s="243" t="s">
        <v>40</v>
      </c>
      <c r="O200" s="94"/>
      <c r="P200" s="244">
        <f>O200*H200</f>
        <v>0</v>
      </c>
      <c r="Q200" s="244">
        <v>0.69849600000000001</v>
      </c>
      <c r="R200" s="244">
        <f>Q200*H200</f>
        <v>2.812843392</v>
      </c>
      <c r="S200" s="244">
        <v>0</v>
      </c>
      <c r="T200" s="245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46" t="s">
        <v>183</v>
      </c>
      <c r="AT200" s="246" t="s">
        <v>179</v>
      </c>
      <c r="AU200" s="246" t="s">
        <v>87</v>
      </c>
      <c r="AY200" s="14" t="s">
        <v>177</v>
      </c>
      <c r="BE200" s="247">
        <f>IF(N200="základná",J200,0)</f>
        <v>0</v>
      </c>
      <c r="BF200" s="247">
        <f>IF(N200="znížená",J200,0)</f>
        <v>0</v>
      </c>
      <c r="BG200" s="247">
        <f>IF(N200="zákl. prenesená",J200,0)</f>
        <v>0</v>
      </c>
      <c r="BH200" s="247">
        <f>IF(N200="zníž. prenesená",J200,0)</f>
        <v>0</v>
      </c>
      <c r="BI200" s="247">
        <f>IF(N200="nulová",J200,0)</f>
        <v>0</v>
      </c>
      <c r="BJ200" s="14" t="s">
        <v>87</v>
      </c>
      <c r="BK200" s="247">
        <f>ROUND(I200*H200,2)</f>
        <v>0</v>
      </c>
      <c r="BL200" s="14" t="s">
        <v>183</v>
      </c>
      <c r="BM200" s="246" t="s">
        <v>363</v>
      </c>
    </row>
    <row r="201" s="2" customFormat="1" ht="37.8" customHeight="1">
      <c r="A201" s="35"/>
      <c r="B201" s="36"/>
      <c r="C201" s="234" t="s">
        <v>364</v>
      </c>
      <c r="D201" s="234" t="s">
        <v>179</v>
      </c>
      <c r="E201" s="235" t="s">
        <v>365</v>
      </c>
      <c r="F201" s="236" t="s">
        <v>366</v>
      </c>
      <c r="G201" s="237" t="s">
        <v>223</v>
      </c>
      <c r="H201" s="238">
        <v>1</v>
      </c>
      <c r="I201" s="239"/>
      <c r="J201" s="240">
        <f>ROUND(I201*H201,2)</f>
        <v>0</v>
      </c>
      <c r="K201" s="241"/>
      <c r="L201" s="41"/>
      <c r="M201" s="242" t="s">
        <v>1</v>
      </c>
      <c r="N201" s="243" t="s">
        <v>40</v>
      </c>
      <c r="O201" s="94"/>
      <c r="P201" s="244">
        <f>O201*H201</f>
        <v>0</v>
      </c>
      <c r="Q201" s="244">
        <v>0.24196000000000001</v>
      </c>
      <c r="R201" s="244">
        <f>Q201*H201</f>
        <v>0.24196000000000001</v>
      </c>
      <c r="S201" s="244">
        <v>0</v>
      </c>
      <c r="T201" s="245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46" t="s">
        <v>183</v>
      </c>
      <c r="AT201" s="246" t="s">
        <v>179</v>
      </c>
      <c r="AU201" s="246" t="s">
        <v>87</v>
      </c>
      <c r="AY201" s="14" t="s">
        <v>177</v>
      </c>
      <c r="BE201" s="247">
        <f>IF(N201="základná",J201,0)</f>
        <v>0</v>
      </c>
      <c r="BF201" s="247">
        <f>IF(N201="znížená",J201,0)</f>
        <v>0</v>
      </c>
      <c r="BG201" s="247">
        <f>IF(N201="zákl. prenesená",J201,0)</f>
        <v>0</v>
      </c>
      <c r="BH201" s="247">
        <f>IF(N201="zníž. prenesená",J201,0)</f>
        <v>0</v>
      </c>
      <c r="BI201" s="247">
        <f>IF(N201="nulová",J201,0)</f>
        <v>0</v>
      </c>
      <c r="BJ201" s="14" t="s">
        <v>87</v>
      </c>
      <c r="BK201" s="247">
        <f>ROUND(I201*H201,2)</f>
        <v>0</v>
      </c>
      <c r="BL201" s="14" t="s">
        <v>183</v>
      </c>
      <c r="BM201" s="246" t="s">
        <v>367</v>
      </c>
    </row>
    <row r="202" s="2" customFormat="1" ht="24.15" customHeight="1">
      <c r="A202" s="35"/>
      <c r="B202" s="36"/>
      <c r="C202" s="234" t="s">
        <v>368</v>
      </c>
      <c r="D202" s="234" t="s">
        <v>179</v>
      </c>
      <c r="E202" s="235" t="s">
        <v>369</v>
      </c>
      <c r="F202" s="236" t="s">
        <v>370</v>
      </c>
      <c r="G202" s="237" t="s">
        <v>371</v>
      </c>
      <c r="H202" s="238">
        <v>32</v>
      </c>
      <c r="I202" s="239"/>
      <c r="J202" s="240">
        <f>ROUND(I202*H202,2)</f>
        <v>0</v>
      </c>
      <c r="K202" s="241"/>
      <c r="L202" s="41"/>
      <c r="M202" s="242" t="s">
        <v>1</v>
      </c>
      <c r="N202" s="243" t="s">
        <v>40</v>
      </c>
      <c r="O202" s="94"/>
      <c r="P202" s="244">
        <f>O202*H202</f>
        <v>0</v>
      </c>
      <c r="Q202" s="244">
        <v>0.054559999999999997</v>
      </c>
      <c r="R202" s="244">
        <f>Q202*H202</f>
        <v>1.7459199999999999</v>
      </c>
      <c r="S202" s="244">
        <v>0</v>
      </c>
      <c r="T202" s="24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46" t="s">
        <v>183</v>
      </c>
      <c r="AT202" s="246" t="s">
        <v>179</v>
      </c>
      <c r="AU202" s="246" t="s">
        <v>87</v>
      </c>
      <c r="AY202" s="14" t="s">
        <v>177</v>
      </c>
      <c r="BE202" s="247">
        <f>IF(N202="základná",J202,0)</f>
        <v>0</v>
      </c>
      <c r="BF202" s="247">
        <f>IF(N202="znížená",J202,0)</f>
        <v>0</v>
      </c>
      <c r="BG202" s="247">
        <f>IF(N202="zákl. prenesená",J202,0)</f>
        <v>0</v>
      </c>
      <c r="BH202" s="247">
        <f>IF(N202="zníž. prenesená",J202,0)</f>
        <v>0</v>
      </c>
      <c r="BI202" s="247">
        <f>IF(N202="nulová",J202,0)</f>
        <v>0</v>
      </c>
      <c r="BJ202" s="14" t="s">
        <v>87</v>
      </c>
      <c r="BK202" s="247">
        <f>ROUND(I202*H202,2)</f>
        <v>0</v>
      </c>
      <c r="BL202" s="14" t="s">
        <v>183</v>
      </c>
      <c r="BM202" s="246" t="s">
        <v>372</v>
      </c>
    </row>
    <row r="203" s="2" customFormat="1" ht="24.15" customHeight="1">
      <c r="A203" s="35"/>
      <c r="B203" s="36"/>
      <c r="C203" s="234" t="s">
        <v>373</v>
      </c>
      <c r="D203" s="234" t="s">
        <v>179</v>
      </c>
      <c r="E203" s="235" t="s">
        <v>374</v>
      </c>
      <c r="F203" s="236" t="s">
        <v>375</v>
      </c>
      <c r="G203" s="237" t="s">
        <v>371</v>
      </c>
      <c r="H203" s="238">
        <v>4</v>
      </c>
      <c r="I203" s="239"/>
      <c r="J203" s="240">
        <f>ROUND(I203*H203,2)</f>
        <v>0</v>
      </c>
      <c r="K203" s="241"/>
      <c r="L203" s="41"/>
      <c r="M203" s="242" t="s">
        <v>1</v>
      </c>
      <c r="N203" s="243" t="s">
        <v>40</v>
      </c>
      <c r="O203" s="94"/>
      <c r="P203" s="244">
        <f>O203*H203</f>
        <v>0</v>
      </c>
      <c r="Q203" s="244">
        <v>0.06404</v>
      </c>
      <c r="R203" s="244">
        <f>Q203*H203</f>
        <v>0.25616</v>
      </c>
      <c r="S203" s="244">
        <v>0</v>
      </c>
      <c r="T203" s="24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46" t="s">
        <v>183</v>
      </c>
      <c r="AT203" s="246" t="s">
        <v>179</v>
      </c>
      <c r="AU203" s="246" t="s">
        <v>87</v>
      </c>
      <c r="AY203" s="14" t="s">
        <v>177</v>
      </c>
      <c r="BE203" s="247">
        <f>IF(N203="základná",J203,0)</f>
        <v>0</v>
      </c>
      <c r="BF203" s="247">
        <f>IF(N203="znížená",J203,0)</f>
        <v>0</v>
      </c>
      <c r="BG203" s="247">
        <f>IF(N203="zákl. prenesená",J203,0)</f>
        <v>0</v>
      </c>
      <c r="BH203" s="247">
        <f>IF(N203="zníž. prenesená",J203,0)</f>
        <v>0</v>
      </c>
      <c r="BI203" s="247">
        <f>IF(N203="nulová",J203,0)</f>
        <v>0</v>
      </c>
      <c r="BJ203" s="14" t="s">
        <v>87</v>
      </c>
      <c r="BK203" s="247">
        <f>ROUND(I203*H203,2)</f>
        <v>0</v>
      </c>
      <c r="BL203" s="14" t="s">
        <v>183</v>
      </c>
      <c r="BM203" s="246" t="s">
        <v>376</v>
      </c>
    </row>
    <row r="204" s="2" customFormat="1" ht="24.15" customHeight="1">
      <c r="A204" s="35"/>
      <c r="B204" s="36"/>
      <c r="C204" s="234" t="s">
        <v>377</v>
      </c>
      <c r="D204" s="234" t="s">
        <v>179</v>
      </c>
      <c r="E204" s="235" t="s">
        <v>378</v>
      </c>
      <c r="F204" s="236" t="s">
        <v>379</v>
      </c>
      <c r="G204" s="237" t="s">
        <v>371</v>
      </c>
      <c r="H204" s="238">
        <v>4</v>
      </c>
      <c r="I204" s="239"/>
      <c r="J204" s="240">
        <f>ROUND(I204*H204,2)</f>
        <v>0</v>
      </c>
      <c r="K204" s="241"/>
      <c r="L204" s="41"/>
      <c r="M204" s="242" t="s">
        <v>1</v>
      </c>
      <c r="N204" s="243" t="s">
        <v>40</v>
      </c>
      <c r="O204" s="94"/>
      <c r="P204" s="244">
        <f>O204*H204</f>
        <v>0</v>
      </c>
      <c r="Q204" s="244">
        <v>0.073219999999999993</v>
      </c>
      <c r="R204" s="244">
        <f>Q204*H204</f>
        <v>0.29287999999999997</v>
      </c>
      <c r="S204" s="244">
        <v>0</v>
      </c>
      <c r="T204" s="24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46" t="s">
        <v>183</v>
      </c>
      <c r="AT204" s="246" t="s">
        <v>179</v>
      </c>
      <c r="AU204" s="246" t="s">
        <v>87</v>
      </c>
      <c r="AY204" s="14" t="s">
        <v>177</v>
      </c>
      <c r="BE204" s="247">
        <f>IF(N204="základná",J204,0)</f>
        <v>0</v>
      </c>
      <c r="BF204" s="247">
        <f>IF(N204="znížená",J204,0)</f>
        <v>0</v>
      </c>
      <c r="BG204" s="247">
        <f>IF(N204="zákl. prenesená",J204,0)</f>
        <v>0</v>
      </c>
      <c r="BH204" s="247">
        <f>IF(N204="zníž. prenesená",J204,0)</f>
        <v>0</v>
      </c>
      <c r="BI204" s="247">
        <f>IF(N204="nulová",J204,0)</f>
        <v>0</v>
      </c>
      <c r="BJ204" s="14" t="s">
        <v>87</v>
      </c>
      <c r="BK204" s="247">
        <f>ROUND(I204*H204,2)</f>
        <v>0</v>
      </c>
      <c r="BL204" s="14" t="s">
        <v>183</v>
      </c>
      <c r="BM204" s="246" t="s">
        <v>380</v>
      </c>
    </row>
    <row r="205" s="2" customFormat="1" ht="24.15" customHeight="1">
      <c r="A205" s="35"/>
      <c r="B205" s="36"/>
      <c r="C205" s="234" t="s">
        <v>381</v>
      </c>
      <c r="D205" s="234" t="s">
        <v>179</v>
      </c>
      <c r="E205" s="235" t="s">
        <v>382</v>
      </c>
      <c r="F205" s="236" t="s">
        <v>383</v>
      </c>
      <c r="G205" s="237" t="s">
        <v>371</v>
      </c>
      <c r="H205" s="238">
        <v>20</v>
      </c>
      <c r="I205" s="239"/>
      <c r="J205" s="240">
        <f>ROUND(I205*H205,2)</f>
        <v>0</v>
      </c>
      <c r="K205" s="241"/>
      <c r="L205" s="41"/>
      <c r="M205" s="242" t="s">
        <v>1</v>
      </c>
      <c r="N205" s="243" t="s">
        <v>40</v>
      </c>
      <c r="O205" s="94"/>
      <c r="P205" s="244">
        <f>O205*H205</f>
        <v>0</v>
      </c>
      <c r="Q205" s="244">
        <v>0.0161</v>
      </c>
      <c r="R205" s="244">
        <f>Q205*H205</f>
        <v>0.32200000000000001</v>
      </c>
      <c r="S205" s="244">
        <v>0</v>
      </c>
      <c r="T205" s="245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46" t="s">
        <v>183</v>
      </c>
      <c r="AT205" s="246" t="s">
        <v>179</v>
      </c>
      <c r="AU205" s="246" t="s">
        <v>87</v>
      </c>
      <c r="AY205" s="14" t="s">
        <v>177</v>
      </c>
      <c r="BE205" s="247">
        <f>IF(N205="základná",J205,0)</f>
        <v>0</v>
      </c>
      <c r="BF205" s="247">
        <f>IF(N205="znížená",J205,0)</f>
        <v>0</v>
      </c>
      <c r="BG205" s="247">
        <f>IF(N205="zákl. prenesená",J205,0)</f>
        <v>0</v>
      </c>
      <c r="BH205" s="247">
        <f>IF(N205="zníž. prenesená",J205,0)</f>
        <v>0</v>
      </c>
      <c r="BI205" s="247">
        <f>IF(N205="nulová",J205,0)</f>
        <v>0</v>
      </c>
      <c r="BJ205" s="14" t="s">
        <v>87</v>
      </c>
      <c r="BK205" s="247">
        <f>ROUND(I205*H205,2)</f>
        <v>0</v>
      </c>
      <c r="BL205" s="14" t="s">
        <v>183</v>
      </c>
      <c r="BM205" s="246" t="s">
        <v>384</v>
      </c>
    </row>
    <row r="206" s="2" customFormat="1" ht="24.15" customHeight="1">
      <c r="A206" s="35"/>
      <c r="B206" s="36"/>
      <c r="C206" s="234" t="s">
        <v>385</v>
      </c>
      <c r="D206" s="234" t="s">
        <v>179</v>
      </c>
      <c r="E206" s="235" t="s">
        <v>386</v>
      </c>
      <c r="F206" s="236" t="s">
        <v>387</v>
      </c>
      <c r="G206" s="237" t="s">
        <v>371</v>
      </c>
      <c r="H206" s="238">
        <v>8</v>
      </c>
      <c r="I206" s="239"/>
      <c r="J206" s="240">
        <f>ROUND(I206*H206,2)</f>
        <v>0</v>
      </c>
      <c r="K206" s="241"/>
      <c r="L206" s="41"/>
      <c r="M206" s="242" t="s">
        <v>1</v>
      </c>
      <c r="N206" s="243" t="s">
        <v>40</v>
      </c>
      <c r="O206" s="94"/>
      <c r="P206" s="244">
        <f>O206*H206</f>
        <v>0</v>
      </c>
      <c r="Q206" s="244">
        <v>0.020559999999999998</v>
      </c>
      <c r="R206" s="244">
        <f>Q206*H206</f>
        <v>0.16447999999999999</v>
      </c>
      <c r="S206" s="244">
        <v>0</v>
      </c>
      <c r="T206" s="245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46" t="s">
        <v>183</v>
      </c>
      <c r="AT206" s="246" t="s">
        <v>179</v>
      </c>
      <c r="AU206" s="246" t="s">
        <v>87</v>
      </c>
      <c r="AY206" s="14" t="s">
        <v>177</v>
      </c>
      <c r="BE206" s="247">
        <f>IF(N206="základná",J206,0)</f>
        <v>0</v>
      </c>
      <c r="BF206" s="247">
        <f>IF(N206="znížená",J206,0)</f>
        <v>0</v>
      </c>
      <c r="BG206" s="247">
        <f>IF(N206="zákl. prenesená",J206,0)</f>
        <v>0</v>
      </c>
      <c r="BH206" s="247">
        <f>IF(N206="zníž. prenesená",J206,0)</f>
        <v>0</v>
      </c>
      <c r="BI206" s="247">
        <f>IF(N206="nulová",J206,0)</f>
        <v>0</v>
      </c>
      <c r="BJ206" s="14" t="s">
        <v>87</v>
      </c>
      <c r="BK206" s="247">
        <f>ROUND(I206*H206,2)</f>
        <v>0</v>
      </c>
      <c r="BL206" s="14" t="s">
        <v>183</v>
      </c>
      <c r="BM206" s="246" t="s">
        <v>388</v>
      </c>
    </row>
    <row r="207" s="2" customFormat="1" ht="24.15" customHeight="1">
      <c r="A207" s="35"/>
      <c r="B207" s="36"/>
      <c r="C207" s="234" t="s">
        <v>389</v>
      </c>
      <c r="D207" s="234" t="s">
        <v>179</v>
      </c>
      <c r="E207" s="235" t="s">
        <v>390</v>
      </c>
      <c r="F207" s="236" t="s">
        <v>391</v>
      </c>
      <c r="G207" s="237" t="s">
        <v>371</v>
      </c>
      <c r="H207" s="238">
        <v>2</v>
      </c>
      <c r="I207" s="239"/>
      <c r="J207" s="240">
        <f>ROUND(I207*H207,2)</f>
        <v>0</v>
      </c>
      <c r="K207" s="241"/>
      <c r="L207" s="41"/>
      <c r="M207" s="242" t="s">
        <v>1</v>
      </c>
      <c r="N207" s="243" t="s">
        <v>40</v>
      </c>
      <c r="O207" s="94"/>
      <c r="P207" s="244">
        <f>O207*H207</f>
        <v>0</v>
      </c>
      <c r="Q207" s="244">
        <v>0.029219999999999999</v>
      </c>
      <c r="R207" s="244">
        <f>Q207*H207</f>
        <v>0.058439999999999999</v>
      </c>
      <c r="S207" s="244">
        <v>0</v>
      </c>
      <c r="T207" s="245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46" t="s">
        <v>183</v>
      </c>
      <c r="AT207" s="246" t="s">
        <v>179</v>
      </c>
      <c r="AU207" s="246" t="s">
        <v>87</v>
      </c>
      <c r="AY207" s="14" t="s">
        <v>177</v>
      </c>
      <c r="BE207" s="247">
        <f>IF(N207="základná",J207,0)</f>
        <v>0</v>
      </c>
      <c r="BF207" s="247">
        <f>IF(N207="znížená",J207,0)</f>
        <v>0</v>
      </c>
      <c r="BG207" s="247">
        <f>IF(N207="zákl. prenesená",J207,0)</f>
        <v>0</v>
      </c>
      <c r="BH207" s="247">
        <f>IF(N207="zníž. prenesená",J207,0)</f>
        <v>0</v>
      </c>
      <c r="BI207" s="247">
        <f>IF(N207="nulová",J207,0)</f>
        <v>0</v>
      </c>
      <c r="BJ207" s="14" t="s">
        <v>87</v>
      </c>
      <c r="BK207" s="247">
        <f>ROUND(I207*H207,2)</f>
        <v>0</v>
      </c>
      <c r="BL207" s="14" t="s">
        <v>183</v>
      </c>
      <c r="BM207" s="246" t="s">
        <v>392</v>
      </c>
    </row>
    <row r="208" s="2" customFormat="1" ht="24.15" customHeight="1">
      <c r="A208" s="35"/>
      <c r="B208" s="36"/>
      <c r="C208" s="234" t="s">
        <v>393</v>
      </c>
      <c r="D208" s="234" t="s">
        <v>179</v>
      </c>
      <c r="E208" s="235" t="s">
        <v>394</v>
      </c>
      <c r="F208" s="236" t="s">
        <v>395</v>
      </c>
      <c r="G208" s="237" t="s">
        <v>371</v>
      </c>
      <c r="H208" s="238">
        <v>1</v>
      </c>
      <c r="I208" s="239"/>
      <c r="J208" s="240">
        <f>ROUND(I208*H208,2)</f>
        <v>0</v>
      </c>
      <c r="K208" s="241"/>
      <c r="L208" s="41"/>
      <c r="M208" s="242" t="s">
        <v>1</v>
      </c>
      <c r="N208" s="243" t="s">
        <v>40</v>
      </c>
      <c r="O208" s="94"/>
      <c r="P208" s="244">
        <f>O208*H208</f>
        <v>0</v>
      </c>
      <c r="Q208" s="244">
        <v>0.051909999999999998</v>
      </c>
      <c r="R208" s="244">
        <f>Q208*H208</f>
        <v>0.051909999999999998</v>
      </c>
      <c r="S208" s="244">
        <v>0</v>
      </c>
      <c r="T208" s="245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46" t="s">
        <v>183</v>
      </c>
      <c r="AT208" s="246" t="s">
        <v>179</v>
      </c>
      <c r="AU208" s="246" t="s">
        <v>87</v>
      </c>
      <c r="AY208" s="14" t="s">
        <v>177</v>
      </c>
      <c r="BE208" s="247">
        <f>IF(N208="základná",J208,0)</f>
        <v>0</v>
      </c>
      <c r="BF208" s="247">
        <f>IF(N208="znížená",J208,0)</f>
        <v>0</v>
      </c>
      <c r="BG208" s="247">
        <f>IF(N208="zákl. prenesená",J208,0)</f>
        <v>0</v>
      </c>
      <c r="BH208" s="247">
        <f>IF(N208="zníž. prenesená",J208,0)</f>
        <v>0</v>
      </c>
      <c r="BI208" s="247">
        <f>IF(N208="nulová",J208,0)</f>
        <v>0</v>
      </c>
      <c r="BJ208" s="14" t="s">
        <v>87</v>
      </c>
      <c r="BK208" s="247">
        <f>ROUND(I208*H208,2)</f>
        <v>0</v>
      </c>
      <c r="BL208" s="14" t="s">
        <v>183</v>
      </c>
      <c r="BM208" s="246" t="s">
        <v>396</v>
      </c>
    </row>
    <row r="209" s="2" customFormat="1" ht="21.75" customHeight="1">
      <c r="A209" s="35"/>
      <c r="B209" s="36"/>
      <c r="C209" s="234" t="s">
        <v>397</v>
      </c>
      <c r="D209" s="234" t="s">
        <v>179</v>
      </c>
      <c r="E209" s="235" t="s">
        <v>398</v>
      </c>
      <c r="F209" s="236" t="s">
        <v>399</v>
      </c>
      <c r="G209" s="237" t="s">
        <v>187</v>
      </c>
      <c r="H209" s="238">
        <v>16.448</v>
      </c>
      <c r="I209" s="239"/>
      <c r="J209" s="240">
        <f>ROUND(I209*H209,2)</f>
        <v>0</v>
      </c>
      <c r="K209" s="241"/>
      <c r="L209" s="41"/>
      <c r="M209" s="242" t="s">
        <v>1</v>
      </c>
      <c r="N209" s="243" t="s">
        <v>40</v>
      </c>
      <c r="O209" s="94"/>
      <c r="P209" s="244">
        <f>O209*H209</f>
        <v>0</v>
      </c>
      <c r="Q209" s="244">
        <v>2.4160300000000001</v>
      </c>
      <c r="R209" s="244">
        <f>Q209*H209</f>
        <v>39.738861440000001</v>
      </c>
      <c r="S209" s="244">
        <v>0</v>
      </c>
      <c r="T209" s="245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46" t="s">
        <v>183</v>
      </c>
      <c r="AT209" s="246" t="s">
        <v>179</v>
      </c>
      <c r="AU209" s="246" t="s">
        <v>87</v>
      </c>
      <c r="AY209" s="14" t="s">
        <v>177</v>
      </c>
      <c r="BE209" s="247">
        <f>IF(N209="základná",J209,0)</f>
        <v>0</v>
      </c>
      <c r="BF209" s="247">
        <f>IF(N209="znížená",J209,0)</f>
        <v>0</v>
      </c>
      <c r="BG209" s="247">
        <f>IF(N209="zákl. prenesená",J209,0)</f>
        <v>0</v>
      </c>
      <c r="BH209" s="247">
        <f>IF(N209="zníž. prenesená",J209,0)</f>
        <v>0</v>
      </c>
      <c r="BI209" s="247">
        <f>IF(N209="nulová",J209,0)</f>
        <v>0</v>
      </c>
      <c r="BJ209" s="14" t="s">
        <v>87</v>
      </c>
      <c r="BK209" s="247">
        <f>ROUND(I209*H209,2)</f>
        <v>0</v>
      </c>
      <c r="BL209" s="14" t="s">
        <v>183</v>
      </c>
      <c r="BM209" s="246" t="s">
        <v>400</v>
      </c>
    </row>
    <row r="210" s="2" customFormat="1" ht="24.15" customHeight="1">
      <c r="A210" s="35"/>
      <c r="B210" s="36"/>
      <c r="C210" s="234" t="s">
        <v>401</v>
      </c>
      <c r="D210" s="234" t="s">
        <v>179</v>
      </c>
      <c r="E210" s="235" t="s">
        <v>402</v>
      </c>
      <c r="F210" s="236" t="s">
        <v>403</v>
      </c>
      <c r="G210" s="237" t="s">
        <v>223</v>
      </c>
      <c r="H210" s="238">
        <v>106.88</v>
      </c>
      <c r="I210" s="239"/>
      <c r="J210" s="240">
        <f>ROUND(I210*H210,2)</f>
        <v>0</v>
      </c>
      <c r="K210" s="241"/>
      <c r="L210" s="41"/>
      <c r="M210" s="242" t="s">
        <v>1</v>
      </c>
      <c r="N210" s="243" t="s">
        <v>40</v>
      </c>
      <c r="O210" s="94"/>
      <c r="P210" s="244">
        <f>O210*H210</f>
        <v>0</v>
      </c>
      <c r="Q210" s="244">
        <v>0.0072500000000000004</v>
      </c>
      <c r="R210" s="244">
        <f>Q210*H210</f>
        <v>0.77488000000000001</v>
      </c>
      <c r="S210" s="244">
        <v>0</v>
      </c>
      <c r="T210" s="245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46" t="s">
        <v>183</v>
      </c>
      <c r="AT210" s="246" t="s">
        <v>179</v>
      </c>
      <c r="AU210" s="246" t="s">
        <v>87</v>
      </c>
      <c r="AY210" s="14" t="s">
        <v>177</v>
      </c>
      <c r="BE210" s="247">
        <f>IF(N210="základná",J210,0)</f>
        <v>0</v>
      </c>
      <c r="BF210" s="247">
        <f>IF(N210="znížená",J210,0)</f>
        <v>0</v>
      </c>
      <c r="BG210" s="247">
        <f>IF(N210="zákl. prenesená",J210,0)</f>
        <v>0</v>
      </c>
      <c r="BH210" s="247">
        <f>IF(N210="zníž. prenesená",J210,0)</f>
        <v>0</v>
      </c>
      <c r="BI210" s="247">
        <f>IF(N210="nulová",J210,0)</f>
        <v>0</v>
      </c>
      <c r="BJ210" s="14" t="s">
        <v>87</v>
      </c>
      <c r="BK210" s="247">
        <f>ROUND(I210*H210,2)</f>
        <v>0</v>
      </c>
      <c r="BL210" s="14" t="s">
        <v>183</v>
      </c>
      <c r="BM210" s="246" t="s">
        <v>404</v>
      </c>
    </row>
    <row r="211" s="2" customFormat="1" ht="24.15" customHeight="1">
      <c r="A211" s="35"/>
      <c r="B211" s="36"/>
      <c r="C211" s="234" t="s">
        <v>405</v>
      </c>
      <c r="D211" s="234" t="s">
        <v>179</v>
      </c>
      <c r="E211" s="235" t="s">
        <v>406</v>
      </c>
      <c r="F211" s="236" t="s">
        <v>407</v>
      </c>
      <c r="G211" s="237" t="s">
        <v>223</v>
      </c>
      <c r="H211" s="238">
        <v>106.88</v>
      </c>
      <c r="I211" s="239"/>
      <c r="J211" s="240">
        <f>ROUND(I211*H211,2)</f>
        <v>0</v>
      </c>
      <c r="K211" s="241"/>
      <c r="L211" s="41"/>
      <c r="M211" s="242" t="s">
        <v>1</v>
      </c>
      <c r="N211" s="243" t="s">
        <v>40</v>
      </c>
      <c r="O211" s="94"/>
      <c r="P211" s="244">
        <f>O211*H211</f>
        <v>0</v>
      </c>
      <c r="Q211" s="244">
        <v>0</v>
      </c>
      <c r="R211" s="244">
        <f>Q211*H211</f>
        <v>0</v>
      </c>
      <c r="S211" s="244">
        <v>0</v>
      </c>
      <c r="T211" s="245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46" t="s">
        <v>183</v>
      </c>
      <c r="AT211" s="246" t="s">
        <v>179</v>
      </c>
      <c r="AU211" s="246" t="s">
        <v>87</v>
      </c>
      <c r="AY211" s="14" t="s">
        <v>177</v>
      </c>
      <c r="BE211" s="247">
        <f>IF(N211="základná",J211,0)</f>
        <v>0</v>
      </c>
      <c r="BF211" s="247">
        <f>IF(N211="znížená",J211,0)</f>
        <v>0</v>
      </c>
      <c r="BG211" s="247">
        <f>IF(N211="zákl. prenesená",J211,0)</f>
        <v>0</v>
      </c>
      <c r="BH211" s="247">
        <f>IF(N211="zníž. prenesená",J211,0)</f>
        <v>0</v>
      </c>
      <c r="BI211" s="247">
        <f>IF(N211="nulová",J211,0)</f>
        <v>0</v>
      </c>
      <c r="BJ211" s="14" t="s">
        <v>87</v>
      </c>
      <c r="BK211" s="247">
        <f>ROUND(I211*H211,2)</f>
        <v>0</v>
      </c>
      <c r="BL211" s="14" t="s">
        <v>183</v>
      </c>
      <c r="BM211" s="246" t="s">
        <v>408</v>
      </c>
    </row>
    <row r="212" s="2" customFormat="1" ht="16.5" customHeight="1">
      <c r="A212" s="35"/>
      <c r="B212" s="36"/>
      <c r="C212" s="234" t="s">
        <v>409</v>
      </c>
      <c r="D212" s="234" t="s">
        <v>179</v>
      </c>
      <c r="E212" s="235" t="s">
        <v>410</v>
      </c>
      <c r="F212" s="236" t="s">
        <v>411</v>
      </c>
      <c r="G212" s="237" t="s">
        <v>263</v>
      </c>
      <c r="H212" s="238">
        <v>1.175</v>
      </c>
      <c r="I212" s="239"/>
      <c r="J212" s="240">
        <f>ROUND(I212*H212,2)</f>
        <v>0</v>
      </c>
      <c r="K212" s="241"/>
      <c r="L212" s="41"/>
      <c r="M212" s="242" t="s">
        <v>1</v>
      </c>
      <c r="N212" s="243" t="s">
        <v>40</v>
      </c>
      <c r="O212" s="94"/>
      <c r="P212" s="244">
        <f>O212*H212</f>
        <v>0</v>
      </c>
      <c r="Q212" s="244">
        <v>1.01145</v>
      </c>
      <c r="R212" s="244">
        <f>Q212*H212</f>
        <v>1.1884537500000001</v>
      </c>
      <c r="S212" s="244">
        <v>0</v>
      </c>
      <c r="T212" s="245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46" t="s">
        <v>183</v>
      </c>
      <c r="AT212" s="246" t="s">
        <v>179</v>
      </c>
      <c r="AU212" s="246" t="s">
        <v>87</v>
      </c>
      <c r="AY212" s="14" t="s">
        <v>177</v>
      </c>
      <c r="BE212" s="247">
        <f>IF(N212="základná",J212,0)</f>
        <v>0</v>
      </c>
      <c r="BF212" s="247">
        <f>IF(N212="znížená",J212,0)</f>
        <v>0</v>
      </c>
      <c r="BG212" s="247">
        <f>IF(N212="zákl. prenesená",J212,0)</f>
        <v>0</v>
      </c>
      <c r="BH212" s="247">
        <f>IF(N212="zníž. prenesená",J212,0)</f>
        <v>0</v>
      </c>
      <c r="BI212" s="247">
        <f>IF(N212="nulová",J212,0)</f>
        <v>0</v>
      </c>
      <c r="BJ212" s="14" t="s">
        <v>87</v>
      </c>
      <c r="BK212" s="247">
        <f>ROUND(I212*H212,2)</f>
        <v>0</v>
      </c>
      <c r="BL212" s="14" t="s">
        <v>183</v>
      </c>
      <c r="BM212" s="246" t="s">
        <v>412</v>
      </c>
    </row>
    <row r="213" s="2" customFormat="1" ht="33" customHeight="1">
      <c r="A213" s="35"/>
      <c r="B213" s="36"/>
      <c r="C213" s="234" t="s">
        <v>413</v>
      </c>
      <c r="D213" s="234" t="s">
        <v>179</v>
      </c>
      <c r="E213" s="235" t="s">
        <v>414</v>
      </c>
      <c r="F213" s="236" t="s">
        <v>415</v>
      </c>
      <c r="G213" s="237" t="s">
        <v>263</v>
      </c>
      <c r="H213" s="238">
        <v>0.36699999999999999</v>
      </c>
      <c r="I213" s="239"/>
      <c r="J213" s="240">
        <f>ROUND(I213*H213,2)</f>
        <v>0</v>
      </c>
      <c r="K213" s="241"/>
      <c r="L213" s="41"/>
      <c r="M213" s="242" t="s">
        <v>1</v>
      </c>
      <c r="N213" s="243" t="s">
        <v>40</v>
      </c>
      <c r="O213" s="94"/>
      <c r="P213" s="244">
        <f>O213*H213</f>
        <v>0</v>
      </c>
      <c r="Q213" s="244">
        <v>1.0900000000000001</v>
      </c>
      <c r="R213" s="244">
        <f>Q213*H213</f>
        <v>0.40003</v>
      </c>
      <c r="S213" s="244">
        <v>0</v>
      </c>
      <c r="T213" s="245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46" t="s">
        <v>183</v>
      </c>
      <c r="AT213" s="246" t="s">
        <v>179</v>
      </c>
      <c r="AU213" s="246" t="s">
        <v>87</v>
      </c>
      <c r="AY213" s="14" t="s">
        <v>177</v>
      </c>
      <c r="BE213" s="247">
        <f>IF(N213="základná",J213,0)</f>
        <v>0</v>
      </c>
      <c r="BF213" s="247">
        <f>IF(N213="znížená",J213,0)</f>
        <v>0</v>
      </c>
      <c r="BG213" s="247">
        <f>IF(N213="zákl. prenesená",J213,0)</f>
        <v>0</v>
      </c>
      <c r="BH213" s="247">
        <f>IF(N213="zníž. prenesená",J213,0)</f>
        <v>0</v>
      </c>
      <c r="BI213" s="247">
        <f>IF(N213="nulová",J213,0)</f>
        <v>0</v>
      </c>
      <c r="BJ213" s="14" t="s">
        <v>87</v>
      </c>
      <c r="BK213" s="247">
        <f>ROUND(I213*H213,2)</f>
        <v>0</v>
      </c>
      <c r="BL213" s="14" t="s">
        <v>183</v>
      </c>
      <c r="BM213" s="246" t="s">
        <v>416</v>
      </c>
    </row>
    <row r="214" s="2" customFormat="1" ht="24.15" customHeight="1">
      <c r="A214" s="35"/>
      <c r="B214" s="36"/>
      <c r="C214" s="234" t="s">
        <v>417</v>
      </c>
      <c r="D214" s="234" t="s">
        <v>179</v>
      </c>
      <c r="E214" s="235" t="s">
        <v>418</v>
      </c>
      <c r="F214" s="236" t="s">
        <v>419</v>
      </c>
      <c r="G214" s="237" t="s">
        <v>223</v>
      </c>
      <c r="H214" s="238">
        <v>852.43200000000002</v>
      </c>
      <c r="I214" s="239"/>
      <c r="J214" s="240">
        <f>ROUND(I214*H214,2)</f>
        <v>0</v>
      </c>
      <c r="K214" s="241"/>
      <c r="L214" s="41"/>
      <c r="M214" s="242" t="s">
        <v>1</v>
      </c>
      <c r="N214" s="243" t="s">
        <v>40</v>
      </c>
      <c r="O214" s="94"/>
      <c r="P214" s="244">
        <f>O214*H214</f>
        <v>0</v>
      </c>
      <c r="Q214" s="244">
        <v>0.029059999999999999</v>
      </c>
      <c r="R214" s="244">
        <f>Q214*H214</f>
        <v>24.771673920000001</v>
      </c>
      <c r="S214" s="244">
        <v>0</v>
      </c>
      <c r="T214" s="245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46" t="s">
        <v>183</v>
      </c>
      <c r="AT214" s="246" t="s">
        <v>179</v>
      </c>
      <c r="AU214" s="246" t="s">
        <v>87</v>
      </c>
      <c r="AY214" s="14" t="s">
        <v>177</v>
      </c>
      <c r="BE214" s="247">
        <f>IF(N214="základná",J214,0)</f>
        <v>0</v>
      </c>
      <c r="BF214" s="247">
        <f>IF(N214="znížená",J214,0)</f>
        <v>0</v>
      </c>
      <c r="BG214" s="247">
        <f>IF(N214="zákl. prenesená",J214,0)</f>
        <v>0</v>
      </c>
      <c r="BH214" s="247">
        <f>IF(N214="zníž. prenesená",J214,0)</f>
        <v>0</v>
      </c>
      <c r="BI214" s="247">
        <f>IF(N214="nulová",J214,0)</f>
        <v>0</v>
      </c>
      <c r="BJ214" s="14" t="s">
        <v>87</v>
      </c>
      <c r="BK214" s="247">
        <f>ROUND(I214*H214,2)</f>
        <v>0</v>
      </c>
      <c r="BL214" s="14" t="s">
        <v>183</v>
      </c>
      <c r="BM214" s="246" t="s">
        <v>420</v>
      </c>
    </row>
    <row r="215" s="2" customFormat="1" ht="33" customHeight="1">
      <c r="A215" s="35"/>
      <c r="B215" s="36"/>
      <c r="C215" s="234" t="s">
        <v>421</v>
      </c>
      <c r="D215" s="234" t="s">
        <v>179</v>
      </c>
      <c r="E215" s="235" t="s">
        <v>422</v>
      </c>
      <c r="F215" s="236" t="s">
        <v>423</v>
      </c>
      <c r="G215" s="237" t="s">
        <v>187</v>
      </c>
      <c r="H215" s="238">
        <v>4.1529999999999996</v>
      </c>
      <c r="I215" s="239"/>
      <c r="J215" s="240">
        <f>ROUND(I215*H215,2)</f>
        <v>0</v>
      </c>
      <c r="K215" s="241"/>
      <c r="L215" s="41"/>
      <c r="M215" s="242" t="s">
        <v>1</v>
      </c>
      <c r="N215" s="243" t="s">
        <v>40</v>
      </c>
      <c r="O215" s="94"/>
      <c r="P215" s="244">
        <f>O215*H215</f>
        <v>0</v>
      </c>
      <c r="Q215" s="244">
        <v>2.4017599999999999</v>
      </c>
      <c r="R215" s="244">
        <f>Q215*H215</f>
        <v>9.9745092799999977</v>
      </c>
      <c r="S215" s="244">
        <v>0</v>
      </c>
      <c r="T215" s="245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46" t="s">
        <v>183</v>
      </c>
      <c r="AT215" s="246" t="s">
        <v>179</v>
      </c>
      <c r="AU215" s="246" t="s">
        <v>87</v>
      </c>
      <c r="AY215" s="14" t="s">
        <v>177</v>
      </c>
      <c r="BE215" s="247">
        <f>IF(N215="základná",J215,0)</f>
        <v>0</v>
      </c>
      <c r="BF215" s="247">
        <f>IF(N215="znížená",J215,0)</f>
        <v>0</v>
      </c>
      <c r="BG215" s="247">
        <f>IF(N215="zákl. prenesená",J215,0)</f>
        <v>0</v>
      </c>
      <c r="BH215" s="247">
        <f>IF(N215="zníž. prenesená",J215,0)</f>
        <v>0</v>
      </c>
      <c r="BI215" s="247">
        <f>IF(N215="nulová",J215,0)</f>
        <v>0</v>
      </c>
      <c r="BJ215" s="14" t="s">
        <v>87</v>
      </c>
      <c r="BK215" s="247">
        <f>ROUND(I215*H215,2)</f>
        <v>0</v>
      </c>
      <c r="BL215" s="14" t="s">
        <v>183</v>
      </c>
      <c r="BM215" s="246" t="s">
        <v>424</v>
      </c>
    </row>
    <row r="216" s="2" customFormat="1" ht="37.8" customHeight="1">
      <c r="A216" s="35"/>
      <c r="B216" s="36"/>
      <c r="C216" s="234" t="s">
        <v>425</v>
      </c>
      <c r="D216" s="234" t="s">
        <v>179</v>
      </c>
      <c r="E216" s="235" t="s">
        <v>426</v>
      </c>
      <c r="F216" s="236" t="s">
        <v>427</v>
      </c>
      <c r="G216" s="237" t="s">
        <v>371</v>
      </c>
      <c r="H216" s="238">
        <v>225</v>
      </c>
      <c r="I216" s="239"/>
      <c r="J216" s="240">
        <f>ROUND(I216*H216,2)</f>
        <v>0</v>
      </c>
      <c r="K216" s="241"/>
      <c r="L216" s="41"/>
      <c r="M216" s="242" t="s">
        <v>1</v>
      </c>
      <c r="N216" s="243" t="s">
        <v>40</v>
      </c>
      <c r="O216" s="94"/>
      <c r="P216" s="244">
        <f>O216*H216</f>
        <v>0</v>
      </c>
      <c r="Q216" s="244">
        <v>0</v>
      </c>
      <c r="R216" s="244">
        <f>Q216*H216</f>
        <v>0</v>
      </c>
      <c r="S216" s="244">
        <v>0</v>
      </c>
      <c r="T216" s="245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46" t="s">
        <v>183</v>
      </c>
      <c r="AT216" s="246" t="s">
        <v>179</v>
      </c>
      <c r="AU216" s="246" t="s">
        <v>87</v>
      </c>
      <c r="AY216" s="14" t="s">
        <v>177</v>
      </c>
      <c r="BE216" s="247">
        <f>IF(N216="základná",J216,0)</f>
        <v>0</v>
      </c>
      <c r="BF216" s="247">
        <f>IF(N216="znížená",J216,0)</f>
        <v>0</v>
      </c>
      <c r="BG216" s="247">
        <f>IF(N216="zákl. prenesená",J216,0)</f>
        <v>0</v>
      </c>
      <c r="BH216" s="247">
        <f>IF(N216="zníž. prenesená",J216,0)</f>
        <v>0</v>
      </c>
      <c r="BI216" s="247">
        <f>IF(N216="nulová",J216,0)</f>
        <v>0</v>
      </c>
      <c r="BJ216" s="14" t="s">
        <v>87</v>
      </c>
      <c r="BK216" s="247">
        <f>ROUND(I216*H216,2)</f>
        <v>0</v>
      </c>
      <c r="BL216" s="14" t="s">
        <v>183</v>
      </c>
      <c r="BM216" s="246" t="s">
        <v>428</v>
      </c>
    </row>
    <row r="217" s="2" customFormat="1" ht="37.8" customHeight="1">
      <c r="A217" s="35"/>
      <c r="B217" s="36"/>
      <c r="C217" s="234" t="s">
        <v>429</v>
      </c>
      <c r="D217" s="234" t="s">
        <v>179</v>
      </c>
      <c r="E217" s="235" t="s">
        <v>430</v>
      </c>
      <c r="F217" s="236" t="s">
        <v>431</v>
      </c>
      <c r="G217" s="237" t="s">
        <v>371</v>
      </c>
      <c r="H217" s="238">
        <v>15</v>
      </c>
      <c r="I217" s="239"/>
      <c r="J217" s="240">
        <f>ROUND(I217*H217,2)</f>
        <v>0</v>
      </c>
      <c r="K217" s="241"/>
      <c r="L217" s="41"/>
      <c r="M217" s="242" t="s">
        <v>1</v>
      </c>
      <c r="N217" s="243" t="s">
        <v>40</v>
      </c>
      <c r="O217" s="94"/>
      <c r="P217" s="244">
        <f>O217*H217</f>
        <v>0</v>
      </c>
      <c r="Q217" s="244">
        <v>1.2249099999999999</v>
      </c>
      <c r="R217" s="244">
        <f>Q217*H217</f>
        <v>18.373649999999998</v>
      </c>
      <c r="S217" s="244">
        <v>0</v>
      </c>
      <c r="T217" s="245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46" t="s">
        <v>183</v>
      </c>
      <c r="AT217" s="246" t="s">
        <v>179</v>
      </c>
      <c r="AU217" s="246" t="s">
        <v>87</v>
      </c>
      <c r="AY217" s="14" t="s">
        <v>177</v>
      </c>
      <c r="BE217" s="247">
        <f>IF(N217="základná",J217,0)</f>
        <v>0</v>
      </c>
      <c r="BF217" s="247">
        <f>IF(N217="znížená",J217,0)</f>
        <v>0</v>
      </c>
      <c r="BG217" s="247">
        <f>IF(N217="zákl. prenesená",J217,0)</f>
        <v>0</v>
      </c>
      <c r="BH217" s="247">
        <f>IF(N217="zníž. prenesená",J217,0)</f>
        <v>0</v>
      </c>
      <c r="BI217" s="247">
        <f>IF(N217="nulová",J217,0)</f>
        <v>0</v>
      </c>
      <c r="BJ217" s="14" t="s">
        <v>87</v>
      </c>
      <c r="BK217" s="247">
        <f>ROUND(I217*H217,2)</f>
        <v>0</v>
      </c>
      <c r="BL217" s="14" t="s">
        <v>183</v>
      </c>
      <c r="BM217" s="246" t="s">
        <v>432</v>
      </c>
    </row>
    <row r="218" s="2" customFormat="1" ht="37.8" customHeight="1">
      <c r="A218" s="35"/>
      <c r="B218" s="36"/>
      <c r="C218" s="234" t="s">
        <v>433</v>
      </c>
      <c r="D218" s="234" t="s">
        <v>179</v>
      </c>
      <c r="E218" s="235" t="s">
        <v>434</v>
      </c>
      <c r="F218" s="236" t="s">
        <v>435</v>
      </c>
      <c r="G218" s="237" t="s">
        <v>371</v>
      </c>
      <c r="H218" s="238">
        <v>15</v>
      </c>
      <c r="I218" s="239"/>
      <c r="J218" s="240">
        <f>ROUND(I218*H218,2)</f>
        <v>0</v>
      </c>
      <c r="K218" s="241"/>
      <c r="L218" s="41"/>
      <c r="M218" s="242" t="s">
        <v>1</v>
      </c>
      <c r="N218" s="243" t="s">
        <v>40</v>
      </c>
      <c r="O218" s="94"/>
      <c r="P218" s="244">
        <f>O218*H218</f>
        <v>0</v>
      </c>
      <c r="Q218" s="244">
        <v>0</v>
      </c>
      <c r="R218" s="244">
        <f>Q218*H218</f>
        <v>0</v>
      </c>
      <c r="S218" s="244">
        <v>0</v>
      </c>
      <c r="T218" s="245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46" t="s">
        <v>183</v>
      </c>
      <c r="AT218" s="246" t="s">
        <v>179</v>
      </c>
      <c r="AU218" s="246" t="s">
        <v>87</v>
      </c>
      <c r="AY218" s="14" t="s">
        <v>177</v>
      </c>
      <c r="BE218" s="247">
        <f>IF(N218="základná",J218,0)</f>
        <v>0</v>
      </c>
      <c r="BF218" s="247">
        <f>IF(N218="znížená",J218,0)</f>
        <v>0</v>
      </c>
      <c r="BG218" s="247">
        <f>IF(N218="zákl. prenesená",J218,0)</f>
        <v>0</v>
      </c>
      <c r="BH218" s="247">
        <f>IF(N218="zníž. prenesená",J218,0)</f>
        <v>0</v>
      </c>
      <c r="BI218" s="247">
        <f>IF(N218="nulová",J218,0)</f>
        <v>0</v>
      </c>
      <c r="BJ218" s="14" t="s">
        <v>87</v>
      </c>
      <c r="BK218" s="247">
        <f>ROUND(I218*H218,2)</f>
        <v>0</v>
      </c>
      <c r="BL218" s="14" t="s">
        <v>183</v>
      </c>
      <c r="BM218" s="246" t="s">
        <v>436</v>
      </c>
    </row>
    <row r="219" s="2" customFormat="1" ht="21.75" customHeight="1">
      <c r="A219" s="35"/>
      <c r="B219" s="36"/>
      <c r="C219" s="234" t="s">
        <v>437</v>
      </c>
      <c r="D219" s="234" t="s">
        <v>179</v>
      </c>
      <c r="E219" s="235" t="s">
        <v>438</v>
      </c>
      <c r="F219" s="236" t="s">
        <v>439</v>
      </c>
      <c r="G219" s="237" t="s">
        <v>263</v>
      </c>
      <c r="H219" s="238">
        <v>0.70999999999999996</v>
      </c>
      <c r="I219" s="239"/>
      <c r="J219" s="240">
        <f>ROUND(I219*H219,2)</f>
        <v>0</v>
      </c>
      <c r="K219" s="241"/>
      <c r="L219" s="41"/>
      <c r="M219" s="242" t="s">
        <v>1</v>
      </c>
      <c r="N219" s="243" t="s">
        <v>40</v>
      </c>
      <c r="O219" s="94"/>
      <c r="P219" s="244">
        <f>O219*H219</f>
        <v>0</v>
      </c>
      <c r="Q219" s="244">
        <v>1.0195300000000001</v>
      </c>
      <c r="R219" s="244">
        <f>Q219*H219</f>
        <v>0.72386629999999996</v>
      </c>
      <c r="S219" s="244">
        <v>0</v>
      </c>
      <c r="T219" s="245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46" t="s">
        <v>183</v>
      </c>
      <c r="AT219" s="246" t="s">
        <v>179</v>
      </c>
      <c r="AU219" s="246" t="s">
        <v>87</v>
      </c>
      <c r="AY219" s="14" t="s">
        <v>177</v>
      </c>
      <c r="BE219" s="247">
        <f>IF(N219="základná",J219,0)</f>
        <v>0</v>
      </c>
      <c r="BF219" s="247">
        <f>IF(N219="znížená",J219,0)</f>
        <v>0</v>
      </c>
      <c r="BG219" s="247">
        <f>IF(N219="zákl. prenesená",J219,0)</f>
        <v>0</v>
      </c>
      <c r="BH219" s="247">
        <f>IF(N219="zníž. prenesená",J219,0)</f>
        <v>0</v>
      </c>
      <c r="BI219" s="247">
        <f>IF(N219="nulová",J219,0)</f>
        <v>0</v>
      </c>
      <c r="BJ219" s="14" t="s">
        <v>87</v>
      </c>
      <c r="BK219" s="247">
        <f>ROUND(I219*H219,2)</f>
        <v>0</v>
      </c>
      <c r="BL219" s="14" t="s">
        <v>183</v>
      </c>
      <c r="BM219" s="246" t="s">
        <v>440</v>
      </c>
    </row>
    <row r="220" s="2" customFormat="1" ht="24.15" customHeight="1">
      <c r="A220" s="35"/>
      <c r="B220" s="36"/>
      <c r="C220" s="234" t="s">
        <v>441</v>
      </c>
      <c r="D220" s="234" t="s">
        <v>179</v>
      </c>
      <c r="E220" s="235" t="s">
        <v>442</v>
      </c>
      <c r="F220" s="236" t="s">
        <v>443</v>
      </c>
      <c r="G220" s="237" t="s">
        <v>182</v>
      </c>
      <c r="H220" s="238">
        <v>117.49</v>
      </c>
      <c r="I220" s="239"/>
      <c r="J220" s="240">
        <f>ROUND(I220*H220,2)</f>
        <v>0</v>
      </c>
      <c r="K220" s="241"/>
      <c r="L220" s="41"/>
      <c r="M220" s="242" t="s">
        <v>1</v>
      </c>
      <c r="N220" s="243" t="s">
        <v>40</v>
      </c>
      <c r="O220" s="94"/>
      <c r="P220" s="244">
        <f>O220*H220</f>
        <v>0</v>
      </c>
      <c r="Q220" s="244">
        <v>8.0000000000000007E-05</v>
      </c>
      <c r="R220" s="244">
        <f>Q220*H220</f>
        <v>0.0093991999999999999</v>
      </c>
      <c r="S220" s="244">
        <v>0</v>
      </c>
      <c r="T220" s="245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46" t="s">
        <v>183</v>
      </c>
      <c r="AT220" s="246" t="s">
        <v>179</v>
      </c>
      <c r="AU220" s="246" t="s">
        <v>87</v>
      </c>
      <c r="AY220" s="14" t="s">
        <v>177</v>
      </c>
      <c r="BE220" s="247">
        <f>IF(N220="základná",J220,0)</f>
        <v>0</v>
      </c>
      <c r="BF220" s="247">
        <f>IF(N220="znížená",J220,0)</f>
        <v>0</v>
      </c>
      <c r="BG220" s="247">
        <f>IF(N220="zákl. prenesená",J220,0)</f>
        <v>0</v>
      </c>
      <c r="BH220" s="247">
        <f>IF(N220="zníž. prenesená",J220,0)</f>
        <v>0</v>
      </c>
      <c r="BI220" s="247">
        <f>IF(N220="nulová",J220,0)</f>
        <v>0</v>
      </c>
      <c r="BJ220" s="14" t="s">
        <v>87</v>
      </c>
      <c r="BK220" s="247">
        <f>ROUND(I220*H220,2)</f>
        <v>0</v>
      </c>
      <c r="BL220" s="14" t="s">
        <v>183</v>
      </c>
      <c r="BM220" s="246" t="s">
        <v>444</v>
      </c>
    </row>
    <row r="221" s="2" customFormat="1" ht="24.15" customHeight="1">
      <c r="A221" s="35"/>
      <c r="B221" s="36"/>
      <c r="C221" s="234" t="s">
        <v>445</v>
      </c>
      <c r="D221" s="234" t="s">
        <v>179</v>
      </c>
      <c r="E221" s="235" t="s">
        <v>446</v>
      </c>
      <c r="F221" s="236" t="s">
        <v>447</v>
      </c>
      <c r="G221" s="237" t="s">
        <v>223</v>
      </c>
      <c r="H221" s="238">
        <v>56.207999999999998</v>
      </c>
      <c r="I221" s="239"/>
      <c r="J221" s="240">
        <f>ROUND(I221*H221,2)</f>
        <v>0</v>
      </c>
      <c r="K221" s="241"/>
      <c r="L221" s="41"/>
      <c r="M221" s="242" t="s">
        <v>1</v>
      </c>
      <c r="N221" s="243" t="s">
        <v>40</v>
      </c>
      <c r="O221" s="94"/>
      <c r="P221" s="244">
        <f>O221*H221</f>
        <v>0</v>
      </c>
      <c r="Q221" s="244">
        <v>0.095596</v>
      </c>
      <c r="R221" s="244">
        <f>Q221*H221</f>
        <v>5.3732599680000002</v>
      </c>
      <c r="S221" s="244">
        <v>0</v>
      </c>
      <c r="T221" s="245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46" t="s">
        <v>183</v>
      </c>
      <c r="AT221" s="246" t="s">
        <v>179</v>
      </c>
      <c r="AU221" s="246" t="s">
        <v>87</v>
      </c>
      <c r="AY221" s="14" t="s">
        <v>177</v>
      </c>
      <c r="BE221" s="247">
        <f>IF(N221="základná",J221,0)</f>
        <v>0</v>
      </c>
      <c r="BF221" s="247">
        <f>IF(N221="znížená",J221,0)</f>
        <v>0</v>
      </c>
      <c r="BG221" s="247">
        <f>IF(N221="zákl. prenesená",J221,0)</f>
        <v>0</v>
      </c>
      <c r="BH221" s="247">
        <f>IF(N221="zníž. prenesená",J221,0)</f>
        <v>0</v>
      </c>
      <c r="BI221" s="247">
        <f>IF(N221="nulová",J221,0)</f>
        <v>0</v>
      </c>
      <c r="BJ221" s="14" t="s">
        <v>87</v>
      </c>
      <c r="BK221" s="247">
        <f>ROUND(I221*H221,2)</f>
        <v>0</v>
      </c>
      <c r="BL221" s="14" t="s">
        <v>183</v>
      </c>
      <c r="BM221" s="246" t="s">
        <v>448</v>
      </c>
    </row>
    <row r="222" s="2" customFormat="1" ht="33" customHeight="1">
      <c r="A222" s="35"/>
      <c r="B222" s="36"/>
      <c r="C222" s="234" t="s">
        <v>449</v>
      </c>
      <c r="D222" s="234" t="s">
        <v>179</v>
      </c>
      <c r="E222" s="235" t="s">
        <v>450</v>
      </c>
      <c r="F222" s="236" t="s">
        <v>451</v>
      </c>
      <c r="G222" s="237" t="s">
        <v>223</v>
      </c>
      <c r="H222" s="238">
        <v>133.29499999999999</v>
      </c>
      <c r="I222" s="239"/>
      <c r="J222" s="240">
        <f>ROUND(I222*H222,2)</f>
        <v>0</v>
      </c>
      <c r="K222" s="241"/>
      <c r="L222" s="41"/>
      <c r="M222" s="242" t="s">
        <v>1</v>
      </c>
      <c r="N222" s="243" t="s">
        <v>40</v>
      </c>
      <c r="O222" s="94"/>
      <c r="P222" s="244">
        <f>O222*H222</f>
        <v>0</v>
      </c>
      <c r="Q222" s="244">
        <v>0.10630100000000001</v>
      </c>
      <c r="R222" s="244">
        <f>Q222*H222</f>
        <v>14.169391794999999</v>
      </c>
      <c r="S222" s="244">
        <v>0</v>
      </c>
      <c r="T222" s="245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46" t="s">
        <v>183</v>
      </c>
      <c r="AT222" s="246" t="s">
        <v>179</v>
      </c>
      <c r="AU222" s="246" t="s">
        <v>87</v>
      </c>
      <c r="AY222" s="14" t="s">
        <v>177</v>
      </c>
      <c r="BE222" s="247">
        <f>IF(N222="základná",J222,0)</f>
        <v>0</v>
      </c>
      <c r="BF222" s="247">
        <f>IF(N222="znížená",J222,0)</f>
        <v>0</v>
      </c>
      <c r="BG222" s="247">
        <f>IF(N222="zákl. prenesená",J222,0)</f>
        <v>0</v>
      </c>
      <c r="BH222" s="247">
        <f>IF(N222="zníž. prenesená",J222,0)</f>
        <v>0</v>
      </c>
      <c r="BI222" s="247">
        <f>IF(N222="nulová",J222,0)</f>
        <v>0</v>
      </c>
      <c r="BJ222" s="14" t="s">
        <v>87</v>
      </c>
      <c r="BK222" s="247">
        <f>ROUND(I222*H222,2)</f>
        <v>0</v>
      </c>
      <c r="BL222" s="14" t="s">
        <v>183</v>
      </c>
      <c r="BM222" s="246" t="s">
        <v>452</v>
      </c>
    </row>
    <row r="223" s="2" customFormat="1" ht="33" customHeight="1">
      <c r="A223" s="35"/>
      <c r="B223" s="36"/>
      <c r="C223" s="234" t="s">
        <v>453</v>
      </c>
      <c r="D223" s="234" t="s">
        <v>179</v>
      </c>
      <c r="E223" s="235" t="s">
        <v>454</v>
      </c>
      <c r="F223" s="236" t="s">
        <v>455</v>
      </c>
      <c r="G223" s="237" t="s">
        <v>223</v>
      </c>
      <c r="H223" s="238">
        <v>44.539000000000001</v>
      </c>
      <c r="I223" s="239"/>
      <c r="J223" s="240">
        <f>ROUND(I223*H223,2)</f>
        <v>0</v>
      </c>
      <c r="K223" s="241"/>
      <c r="L223" s="41"/>
      <c r="M223" s="242" t="s">
        <v>1</v>
      </c>
      <c r="N223" s="243" t="s">
        <v>40</v>
      </c>
      <c r="O223" s="94"/>
      <c r="P223" s="244">
        <f>O223*H223</f>
        <v>0</v>
      </c>
      <c r="Q223" s="244">
        <v>0.12080299999999999</v>
      </c>
      <c r="R223" s="244">
        <f>Q223*H223</f>
        <v>5.3804448169999999</v>
      </c>
      <c r="S223" s="244">
        <v>0</v>
      </c>
      <c r="T223" s="245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46" t="s">
        <v>183</v>
      </c>
      <c r="AT223" s="246" t="s">
        <v>179</v>
      </c>
      <c r="AU223" s="246" t="s">
        <v>87</v>
      </c>
      <c r="AY223" s="14" t="s">
        <v>177</v>
      </c>
      <c r="BE223" s="247">
        <f>IF(N223="základná",J223,0)</f>
        <v>0</v>
      </c>
      <c r="BF223" s="247">
        <f>IF(N223="znížená",J223,0)</f>
        <v>0</v>
      </c>
      <c r="BG223" s="247">
        <f>IF(N223="zákl. prenesená",J223,0)</f>
        <v>0</v>
      </c>
      <c r="BH223" s="247">
        <f>IF(N223="zníž. prenesená",J223,0)</f>
        <v>0</v>
      </c>
      <c r="BI223" s="247">
        <f>IF(N223="nulová",J223,0)</f>
        <v>0</v>
      </c>
      <c r="BJ223" s="14" t="s">
        <v>87</v>
      </c>
      <c r="BK223" s="247">
        <f>ROUND(I223*H223,2)</f>
        <v>0</v>
      </c>
      <c r="BL223" s="14" t="s">
        <v>183</v>
      </c>
      <c r="BM223" s="246" t="s">
        <v>456</v>
      </c>
    </row>
    <row r="224" s="2" customFormat="1" ht="33" customHeight="1">
      <c r="A224" s="35"/>
      <c r="B224" s="36"/>
      <c r="C224" s="234" t="s">
        <v>457</v>
      </c>
      <c r="D224" s="234" t="s">
        <v>179</v>
      </c>
      <c r="E224" s="235" t="s">
        <v>458</v>
      </c>
      <c r="F224" s="236" t="s">
        <v>459</v>
      </c>
      <c r="G224" s="237" t="s">
        <v>223</v>
      </c>
      <c r="H224" s="238">
        <v>115.375</v>
      </c>
      <c r="I224" s="239"/>
      <c r="J224" s="240">
        <f>ROUND(I224*H224,2)</f>
        <v>0</v>
      </c>
      <c r="K224" s="241"/>
      <c r="L224" s="41"/>
      <c r="M224" s="242" t="s">
        <v>1</v>
      </c>
      <c r="N224" s="243" t="s">
        <v>40</v>
      </c>
      <c r="O224" s="94"/>
      <c r="P224" s="244">
        <f>O224*H224</f>
        <v>0</v>
      </c>
      <c r="Q224" s="244">
        <v>0.18767</v>
      </c>
      <c r="R224" s="244">
        <f>Q224*H224</f>
        <v>21.652426250000001</v>
      </c>
      <c r="S224" s="244">
        <v>0</v>
      </c>
      <c r="T224" s="245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46" t="s">
        <v>183</v>
      </c>
      <c r="AT224" s="246" t="s">
        <v>179</v>
      </c>
      <c r="AU224" s="246" t="s">
        <v>87</v>
      </c>
      <c r="AY224" s="14" t="s">
        <v>177</v>
      </c>
      <c r="BE224" s="247">
        <f>IF(N224="základná",J224,0)</f>
        <v>0</v>
      </c>
      <c r="BF224" s="247">
        <f>IF(N224="znížená",J224,0)</f>
        <v>0</v>
      </c>
      <c r="BG224" s="247">
        <f>IF(N224="zákl. prenesená",J224,0)</f>
        <v>0</v>
      </c>
      <c r="BH224" s="247">
        <f>IF(N224="zníž. prenesená",J224,0)</f>
        <v>0</v>
      </c>
      <c r="BI224" s="247">
        <f>IF(N224="nulová",J224,0)</f>
        <v>0</v>
      </c>
      <c r="BJ224" s="14" t="s">
        <v>87</v>
      </c>
      <c r="BK224" s="247">
        <f>ROUND(I224*H224,2)</f>
        <v>0</v>
      </c>
      <c r="BL224" s="14" t="s">
        <v>183</v>
      </c>
      <c r="BM224" s="246" t="s">
        <v>460</v>
      </c>
    </row>
    <row r="225" s="2" customFormat="1" ht="33" customHeight="1">
      <c r="A225" s="35"/>
      <c r="B225" s="36"/>
      <c r="C225" s="234" t="s">
        <v>461</v>
      </c>
      <c r="D225" s="234" t="s">
        <v>179</v>
      </c>
      <c r="E225" s="235" t="s">
        <v>462</v>
      </c>
      <c r="F225" s="236" t="s">
        <v>463</v>
      </c>
      <c r="G225" s="237" t="s">
        <v>187</v>
      </c>
      <c r="H225" s="238">
        <v>2.3650000000000002</v>
      </c>
      <c r="I225" s="239"/>
      <c r="J225" s="240">
        <f>ROUND(I225*H225,2)</f>
        <v>0</v>
      </c>
      <c r="K225" s="241"/>
      <c r="L225" s="41"/>
      <c r="M225" s="242" t="s">
        <v>1</v>
      </c>
      <c r="N225" s="243" t="s">
        <v>40</v>
      </c>
      <c r="O225" s="94"/>
      <c r="P225" s="244">
        <f>O225*H225</f>
        <v>0</v>
      </c>
      <c r="Q225" s="244">
        <v>2.40178</v>
      </c>
      <c r="R225" s="244">
        <f>Q225*H225</f>
        <v>5.6802097000000007</v>
      </c>
      <c r="S225" s="244">
        <v>0</v>
      </c>
      <c r="T225" s="245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46" t="s">
        <v>183</v>
      </c>
      <c r="AT225" s="246" t="s">
        <v>179</v>
      </c>
      <c r="AU225" s="246" t="s">
        <v>87</v>
      </c>
      <c r="AY225" s="14" t="s">
        <v>177</v>
      </c>
      <c r="BE225" s="247">
        <f>IF(N225="základná",J225,0)</f>
        <v>0</v>
      </c>
      <c r="BF225" s="247">
        <f>IF(N225="znížená",J225,0)</f>
        <v>0</v>
      </c>
      <c r="BG225" s="247">
        <f>IF(N225="zákl. prenesená",J225,0)</f>
        <v>0</v>
      </c>
      <c r="BH225" s="247">
        <f>IF(N225="zníž. prenesená",J225,0)</f>
        <v>0</v>
      </c>
      <c r="BI225" s="247">
        <f>IF(N225="nulová",J225,0)</f>
        <v>0</v>
      </c>
      <c r="BJ225" s="14" t="s">
        <v>87</v>
      </c>
      <c r="BK225" s="247">
        <f>ROUND(I225*H225,2)</f>
        <v>0</v>
      </c>
      <c r="BL225" s="14" t="s">
        <v>183</v>
      </c>
      <c r="BM225" s="246" t="s">
        <v>464</v>
      </c>
    </row>
    <row r="226" s="2" customFormat="1" ht="49.05" customHeight="1">
      <c r="A226" s="35"/>
      <c r="B226" s="36"/>
      <c r="C226" s="234" t="s">
        <v>465</v>
      </c>
      <c r="D226" s="234" t="s">
        <v>179</v>
      </c>
      <c r="E226" s="235" t="s">
        <v>466</v>
      </c>
      <c r="F226" s="236" t="s">
        <v>467</v>
      </c>
      <c r="G226" s="237" t="s">
        <v>223</v>
      </c>
      <c r="H226" s="238">
        <v>567.60000000000002</v>
      </c>
      <c r="I226" s="239"/>
      <c r="J226" s="240">
        <f>ROUND(I226*H226,2)</f>
        <v>0</v>
      </c>
      <c r="K226" s="241"/>
      <c r="L226" s="41"/>
      <c r="M226" s="242" t="s">
        <v>1</v>
      </c>
      <c r="N226" s="243" t="s">
        <v>40</v>
      </c>
      <c r="O226" s="94"/>
      <c r="P226" s="244">
        <f>O226*H226</f>
        <v>0</v>
      </c>
      <c r="Q226" s="244">
        <v>0</v>
      </c>
      <c r="R226" s="244">
        <f>Q226*H226</f>
        <v>0</v>
      </c>
      <c r="S226" s="244">
        <v>0</v>
      </c>
      <c r="T226" s="245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46" t="s">
        <v>183</v>
      </c>
      <c r="AT226" s="246" t="s">
        <v>179</v>
      </c>
      <c r="AU226" s="246" t="s">
        <v>87</v>
      </c>
      <c r="AY226" s="14" t="s">
        <v>177</v>
      </c>
      <c r="BE226" s="247">
        <f>IF(N226="základná",J226,0)</f>
        <v>0</v>
      </c>
      <c r="BF226" s="247">
        <f>IF(N226="znížená",J226,0)</f>
        <v>0</v>
      </c>
      <c r="BG226" s="247">
        <f>IF(N226="zákl. prenesená",J226,0)</f>
        <v>0</v>
      </c>
      <c r="BH226" s="247">
        <f>IF(N226="zníž. prenesená",J226,0)</f>
        <v>0</v>
      </c>
      <c r="BI226" s="247">
        <f>IF(N226="nulová",J226,0)</f>
        <v>0</v>
      </c>
      <c r="BJ226" s="14" t="s">
        <v>87</v>
      </c>
      <c r="BK226" s="247">
        <f>ROUND(I226*H226,2)</f>
        <v>0</v>
      </c>
      <c r="BL226" s="14" t="s">
        <v>183</v>
      </c>
      <c r="BM226" s="246" t="s">
        <v>468</v>
      </c>
    </row>
    <row r="227" s="2" customFormat="1" ht="24.15" customHeight="1">
      <c r="A227" s="35"/>
      <c r="B227" s="36"/>
      <c r="C227" s="234" t="s">
        <v>469</v>
      </c>
      <c r="D227" s="234" t="s">
        <v>179</v>
      </c>
      <c r="E227" s="235" t="s">
        <v>470</v>
      </c>
      <c r="F227" s="236" t="s">
        <v>471</v>
      </c>
      <c r="G227" s="237" t="s">
        <v>223</v>
      </c>
      <c r="H227" s="238">
        <v>18.920000000000002</v>
      </c>
      <c r="I227" s="239"/>
      <c r="J227" s="240">
        <f>ROUND(I227*H227,2)</f>
        <v>0</v>
      </c>
      <c r="K227" s="241"/>
      <c r="L227" s="41"/>
      <c r="M227" s="242" t="s">
        <v>1</v>
      </c>
      <c r="N227" s="243" t="s">
        <v>40</v>
      </c>
      <c r="O227" s="94"/>
      <c r="P227" s="244">
        <f>O227*H227</f>
        <v>0</v>
      </c>
      <c r="Q227" s="244">
        <v>0.068610000000000004</v>
      </c>
      <c r="R227" s="244">
        <f>Q227*H227</f>
        <v>1.2981012000000003</v>
      </c>
      <c r="S227" s="244">
        <v>0</v>
      </c>
      <c r="T227" s="245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46" t="s">
        <v>183</v>
      </c>
      <c r="AT227" s="246" t="s">
        <v>179</v>
      </c>
      <c r="AU227" s="246" t="s">
        <v>87</v>
      </c>
      <c r="AY227" s="14" t="s">
        <v>177</v>
      </c>
      <c r="BE227" s="247">
        <f>IF(N227="základná",J227,0)</f>
        <v>0</v>
      </c>
      <c r="BF227" s="247">
        <f>IF(N227="znížená",J227,0)</f>
        <v>0</v>
      </c>
      <c r="BG227" s="247">
        <f>IF(N227="zákl. prenesená",J227,0)</f>
        <v>0</v>
      </c>
      <c r="BH227" s="247">
        <f>IF(N227="zníž. prenesená",J227,0)</f>
        <v>0</v>
      </c>
      <c r="BI227" s="247">
        <f>IF(N227="nulová",J227,0)</f>
        <v>0</v>
      </c>
      <c r="BJ227" s="14" t="s">
        <v>87</v>
      </c>
      <c r="BK227" s="247">
        <f>ROUND(I227*H227,2)</f>
        <v>0</v>
      </c>
      <c r="BL227" s="14" t="s">
        <v>183</v>
      </c>
      <c r="BM227" s="246" t="s">
        <v>472</v>
      </c>
    </row>
    <row r="228" s="2" customFormat="1" ht="24.15" customHeight="1">
      <c r="A228" s="35"/>
      <c r="B228" s="36"/>
      <c r="C228" s="234" t="s">
        <v>473</v>
      </c>
      <c r="D228" s="234" t="s">
        <v>179</v>
      </c>
      <c r="E228" s="235" t="s">
        <v>474</v>
      </c>
      <c r="F228" s="236" t="s">
        <v>475</v>
      </c>
      <c r="G228" s="237" t="s">
        <v>223</v>
      </c>
      <c r="H228" s="238">
        <v>18.920000000000002</v>
      </c>
      <c r="I228" s="239"/>
      <c r="J228" s="240">
        <f>ROUND(I228*H228,2)</f>
        <v>0</v>
      </c>
      <c r="K228" s="241"/>
      <c r="L228" s="41"/>
      <c r="M228" s="242" t="s">
        <v>1</v>
      </c>
      <c r="N228" s="243" t="s">
        <v>40</v>
      </c>
      <c r="O228" s="94"/>
      <c r="P228" s="244">
        <f>O228*H228</f>
        <v>0</v>
      </c>
      <c r="Q228" s="244">
        <v>0</v>
      </c>
      <c r="R228" s="244">
        <f>Q228*H228</f>
        <v>0</v>
      </c>
      <c r="S228" s="244">
        <v>0</v>
      </c>
      <c r="T228" s="245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46" t="s">
        <v>183</v>
      </c>
      <c r="AT228" s="246" t="s">
        <v>179</v>
      </c>
      <c r="AU228" s="246" t="s">
        <v>87</v>
      </c>
      <c r="AY228" s="14" t="s">
        <v>177</v>
      </c>
      <c r="BE228" s="247">
        <f>IF(N228="základná",J228,0)</f>
        <v>0</v>
      </c>
      <c r="BF228" s="247">
        <f>IF(N228="znížená",J228,0)</f>
        <v>0</v>
      </c>
      <c r="BG228" s="247">
        <f>IF(N228="zákl. prenesená",J228,0)</f>
        <v>0</v>
      </c>
      <c r="BH228" s="247">
        <f>IF(N228="zníž. prenesená",J228,0)</f>
        <v>0</v>
      </c>
      <c r="BI228" s="247">
        <f>IF(N228="nulová",J228,0)</f>
        <v>0</v>
      </c>
      <c r="BJ228" s="14" t="s">
        <v>87</v>
      </c>
      <c r="BK228" s="247">
        <f>ROUND(I228*H228,2)</f>
        <v>0</v>
      </c>
      <c r="BL228" s="14" t="s">
        <v>183</v>
      </c>
      <c r="BM228" s="246" t="s">
        <v>476</v>
      </c>
    </row>
    <row r="229" s="2" customFormat="1" ht="24.15" customHeight="1">
      <c r="A229" s="35"/>
      <c r="B229" s="36"/>
      <c r="C229" s="234" t="s">
        <v>477</v>
      </c>
      <c r="D229" s="234" t="s">
        <v>179</v>
      </c>
      <c r="E229" s="235" t="s">
        <v>478</v>
      </c>
      <c r="F229" s="236" t="s">
        <v>479</v>
      </c>
      <c r="G229" s="237" t="s">
        <v>223</v>
      </c>
      <c r="H229" s="238">
        <v>5.3780000000000001</v>
      </c>
      <c r="I229" s="239"/>
      <c r="J229" s="240">
        <f>ROUND(I229*H229,2)</f>
        <v>0</v>
      </c>
      <c r="K229" s="241"/>
      <c r="L229" s="41"/>
      <c r="M229" s="242" t="s">
        <v>1</v>
      </c>
      <c r="N229" s="243" t="s">
        <v>40</v>
      </c>
      <c r="O229" s="94"/>
      <c r="P229" s="244">
        <f>O229*H229</f>
        <v>0</v>
      </c>
      <c r="Q229" s="244">
        <v>0.43465999999999999</v>
      </c>
      <c r="R229" s="244">
        <f>Q229*H229</f>
        <v>2.33760148</v>
      </c>
      <c r="S229" s="244">
        <v>0</v>
      </c>
      <c r="T229" s="245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46" t="s">
        <v>183</v>
      </c>
      <c r="AT229" s="246" t="s">
        <v>179</v>
      </c>
      <c r="AU229" s="246" t="s">
        <v>87</v>
      </c>
      <c r="AY229" s="14" t="s">
        <v>177</v>
      </c>
      <c r="BE229" s="247">
        <f>IF(N229="základná",J229,0)</f>
        <v>0</v>
      </c>
      <c r="BF229" s="247">
        <f>IF(N229="znížená",J229,0)</f>
        <v>0</v>
      </c>
      <c r="BG229" s="247">
        <f>IF(N229="zákl. prenesená",J229,0)</f>
        <v>0</v>
      </c>
      <c r="BH229" s="247">
        <f>IF(N229="zníž. prenesená",J229,0)</f>
        <v>0</v>
      </c>
      <c r="BI229" s="247">
        <f>IF(N229="nulová",J229,0)</f>
        <v>0</v>
      </c>
      <c r="BJ229" s="14" t="s">
        <v>87</v>
      </c>
      <c r="BK229" s="247">
        <f>ROUND(I229*H229,2)</f>
        <v>0</v>
      </c>
      <c r="BL229" s="14" t="s">
        <v>183</v>
      </c>
      <c r="BM229" s="246" t="s">
        <v>480</v>
      </c>
    </row>
    <row r="230" s="12" customFormat="1" ht="22.8" customHeight="1">
      <c r="A230" s="12"/>
      <c r="B230" s="218"/>
      <c r="C230" s="219"/>
      <c r="D230" s="220" t="s">
        <v>73</v>
      </c>
      <c r="E230" s="232" t="s">
        <v>183</v>
      </c>
      <c r="F230" s="232" t="s">
        <v>481</v>
      </c>
      <c r="G230" s="219"/>
      <c r="H230" s="219"/>
      <c r="I230" s="222"/>
      <c r="J230" s="233">
        <f>BK230</f>
        <v>0</v>
      </c>
      <c r="K230" s="219"/>
      <c r="L230" s="224"/>
      <c r="M230" s="225"/>
      <c r="N230" s="226"/>
      <c r="O230" s="226"/>
      <c r="P230" s="227">
        <f>SUM(P231:P251)</f>
        <v>0</v>
      </c>
      <c r="Q230" s="226"/>
      <c r="R230" s="227">
        <f>SUM(R231:R251)</f>
        <v>1367.4959842200001</v>
      </c>
      <c r="S230" s="226"/>
      <c r="T230" s="228">
        <f>SUM(T231:T251)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29" t="s">
        <v>81</v>
      </c>
      <c r="AT230" s="230" t="s">
        <v>73</v>
      </c>
      <c r="AU230" s="230" t="s">
        <v>81</v>
      </c>
      <c r="AY230" s="229" t="s">
        <v>177</v>
      </c>
      <c r="BK230" s="231">
        <f>SUM(BK231:BK251)</f>
        <v>0</v>
      </c>
    </row>
    <row r="231" s="2" customFormat="1" ht="44.25" customHeight="1">
      <c r="A231" s="35"/>
      <c r="B231" s="36"/>
      <c r="C231" s="234" t="s">
        <v>482</v>
      </c>
      <c r="D231" s="234" t="s">
        <v>179</v>
      </c>
      <c r="E231" s="235" t="s">
        <v>483</v>
      </c>
      <c r="F231" s="236" t="s">
        <v>484</v>
      </c>
      <c r="G231" s="237" t="s">
        <v>223</v>
      </c>
      <c r="H231" s="238">
        <v>14.76</v>
      </c>
      <c r="I231" s="239"/>
      <c r="J231" s="240">
        <f>ROUND(I231*H231,2)</f>
        <v>0</v>
      </c>
      <c r="K231" s="241"/>
      <c r="L231" s="41"/>
      <c r="M231" s="242" t="s">
        <v>1</v>
      </c>
      <c r="N231" s="243" t="s">
        <v>40</v>
      </c>
      <c r="O231" s="94"/>
      <c r="P231" s="244">
        <f>O231*H231</f>
        <v>0</v>
      </c>
      <c r="Q231" s="244">
        <v>0.22869</v>
      </c>
      <c r="R231" s="244">
        <f>Q231*H231</f>
        <v>3.3754643999999998</v>
      </c>
      <c r="S231" s="244">
        <v>0</v>
      </c>
      <c r="T231" s="245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46" t="s">
        <v>183</v>
      </c>
      <c r="AT231" s="246" t="s">
        <v>179</v>
      </c>
      <c r="AU231" s="246" t="s">
        <v>87</v>
      </c>
      <c r="AY231" s="14" t="s">
        <v>177</v>
      </c>
      <c r="BE231" s="247">
        <f>IF(N231="základná",J231,0)</f>
        <v>0</v>
      </c>
      <c r="BF231" s="247">
        <f>IF(N231="znížená",J231,0)</f>
        <v>0</v>
      </c>
      <c r="BG231" s="247">
        <f>IF(N231="zákl. prenesená",J231,0)</f>
        <v>0</v>
      </c>
      <c r="BH231" s="247">
        <f>IF(N231="zníž. prenesená",J231,0)</f>
        <v>0</v>
      </c>
      <c r="BI231" s="247">
        <f>IF(N231="nulová",J231,0)</f>
        <v>0</v>
      </c>
      <c r="BJ231" s="14" t="s">
        <v>87</v>
      </c>
      <c r="BK231" s="247">
        <f>ROUND(I231*H231,2)</f>
        <v>0</v>
      </c>
      <c r="BL231" s="14" t="s">
        <v>183</v>
      </c>
      <c r="BM231" s="246" t="s">
        <v>485</v>
      </c>
    </row>
    <row r="232" s="2" customFormat="1" ht="24.15" customHeight="1">
      <c r="A232" s="35"/>
      <c r="B232" s="36"/>
      <c r="C232" s="234" t="s">
        <v>486</v>
      </c>
      <c r="D232" s="234" t="s">
        <v>179</v>
      </c>
      <c r="E232" s="235" t="s">
        <v>487</v>
      </c>
      <c r="F232" s="236" t="s">
        <v>488</v>
      </c>
      <c r="G232" s="237" t="s">
        <v>187</v>
      </c>
      <c r="H232" s="238">
        <v>126.56399999999999</v>
      </c>
      <c r="I232" s="239"/>
      <c r="J232" s="240">
        <f>ROUND(I232*H232,2)</f>
        <v>0</v>
      </c>
      <c r="K232" s="241"/>
      <c r="L232" s="41"/>
      <c r="M232" s="242" t="s">
        <v>1</v>
      </c>
      <c r="N232" s="243" t="s">
        <v>40</v>
      </c>
      <c r="O232" s="94"/>
      <c r="P232" s="244">
        <f>O232*H232</f>
        <v>0</v>
      </c>
      <c r="Q232" s="244">
        <v>2.4018999999999999</v>
      </c>
      <c r="R232" s="244">
        <f>Q232*H232</f>
        <v>303.99407159999998</v>
      </c>
      <c r="S232" s="244">
        <v>0</v>
      </c>
      <c r="T232" s="245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46" t="s">
        <v>183</v>
      </c>
      <c r="AT232" s="246" t="s">
        <v>179</v>
      </c>
      <c r="AU232" s="246" t="s">
        <v>87</v>
      </c>
      <c r="AY232" s="14" t="s">
        <v>177</v>
      </c>
      <c r="BE232" s="247">
        <f>IF(N232="základná",J232,0)</f>
        <v>0</v>
      </c>
      <c r="BF232" s="247">
        <f>IF(N232="znížená",J232,0)</f>
        <v>0</v>
      </c>
      <c r="BG232" s="247">
        <f>IF(N232="zákl. prenesená",J232,0)</f>
        <v>0</v>
      </c>
      <c r="BH232" s="247">
        <f>IF(N232="zníž. prenesená",J232,0)</f>
        <v>0</v>
      </c>
      <c r="BI232" s="247">
        <f>IF(N232="nulová",J232,0)</f>
        <v>0</v>
      </c>
      <c r="BJ232" s="14" t="s">
        <v>87</v>
      </c>
      <c r="BK232" s="247">
        <f>ROUND(I232*H232,2)</f>
        <v>0</v>
      </c>
      <c r="BL232" s="14" t="s">
        <v>183</v>
      </c>
      <c r="BM232" s="246" t="s">
        <v>489</v>
      </c>
    </row>
    <row r="233" s="2" customFormat="1" ht="37.8" customHeight="1">
      <c r="A233" s="35"/>
      <c r="B233" s="36"/>
      <c r="C233" s="234" t="s">
        <v>490</v>
      </c>
      <c r="D233" s="234" t="s">
        <v>179</v>
      </c>
      <c r="E233" s="235" t="s">
        <v>491</v>
      </c>
      <c r="F233" s="236" t="s">
        <v>492</v>
      </c>
      <c r="G233" s="237" t="s">
        <v>223</v>
      </c>
      <c r="H233" s="238">
        <v>24477.150000000001</v>
      </c>
      <c r="I233" s="239"/>
      <c r="J233" s="240">
        <f>ROUND(I233*H233,2)</f>
        <v>0</v>
      </c>
      <c r="K233" s="241"/>
      <c r="L233" s="41"/>
      <c r="M233" s="242" t="s">
        <v>1</v>
      </c>
      <c r="N233" s="243" t="s">
        <v>40</v>
      </c>
      <c r="O233" s="94"/>
      <c r="P233" s="244">
        <f>O233*H233</f>
        <v>0</v>
      </c>
      <c r="Q233" s="244">
        <v>0</v>
      </c>
      <c r="R233" s="244">
        <f>Q233*H233</f>
        <v>0</v>
      </c>
      <c r="S233" s="244">
        <v>0</v>
      </c>
      <c r="T233" s="245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46" t="s">
        <v>183</v>
      </c>
      <c r="AT233" s="246" t="s">
        <v>179</v>
      </c>
      <c r="AU233" s="246" t="s">
        <v>87</v>
      </c>
      <c r="AY233" s="14" t="s">
        <v>177</v>
      </c>
      <c r="BE233" s="247">
        <f>IF(N233="základná",J233,0)</f>
        <v>0</v>
      </c>
      <c r="BF233" s="247">
        <f>IF(N233="znížená",J233,0)</f>
        <v>0</v>
      </c>
      <c r="BG233" s="247">
        <f>IF(N233="zákl. prenesená",J233,0)</f>
        <v>0</v>
      </c>
      <c r="BH233" s="247">
        <f>IF(N233="zníž. prenesená",J233,0)</f>
        <v>0</v>
      </c>
      <c r="BI233" s="247">
        <f>IF(N233="nulová",J233,0)</f>
        <v>0</v>
      </c>
      <c r="BJ233" s="14" t="s">
        <v>87</v>
      </c>
      <c r="BK233" s="247">
        <f>ROUND(I233*H233,2)</f>
        <v>0</v>
      </c>
      <c r="BL233" s="14" t="s">
        <v>183</v>
      </c>
      <c r="BM233" s="246" t="s">
        <v>493</v>
      </c>
    </row>
    <row r="234" s="2" customFormat="1" ht="24.15" customHeight="1">
      <c r="A234" s="35"/>
      <c r="B234" s="36"/>
      <c r="C234" s="234" t="s">
        <v>494</v>
      </c>
      <c r="D234" s="234" t="s">
        <v>179</v>
      </c>
      <c r="E234" s="235" t="s">
        <v>495</v>
      </c>
      <c r="F234" s="236" t="s">
        <v>496</v>
      </c>
      <c r="G234" s="237" t="s">
        <v>223</v>
      </c>
      <c r="H234" s="238">
        <v>815.90499999999997</v>
      </c>
      <c r="I234" s="239"/>
      <c r="J234" s="240">
        <f>ROUND(I234*H234,2)</f>
        <v>0</v>
      </c>
      <c r="K234" s="241"/>
      <c r="L234" s="41"/>
      <c r="M234" s="242" t="s">
        <v>1</v>
      </c>
      <c r="N234" s="243" t="s">
        <v>40</v>
      </c>
      <c r="O234" s="94"/>
      <c r="P234" s="244">
        <f>O234*H234</f>
        <v>0</v>
      </c>
      <c r="Q234" s="244">
        <v>0.0051900000000000002</v>
      </c>
      <c r="R234" s="244">
        <f>Q234*H234</f>
        <v>4.2345469500000004</v>
      </c>
      <c r="S234" s="244">
        <v>0</v>
      </c>
      <c r="T234" s="245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46" t="s">
        <v>183</v>
      </c>
      <c r="AT234" s="246" t="s">
        <v>179</v>
      </c>
      <c r="AU234" s="246" t="s">
        <v>87</v>
      </c>
      <c r="AY234" s="14" t="s">
        <v>177</v>
      </c>
      <c r="BE234" s="247">
        <f>IF(N234="základná",J234,0)</f>
        <v>0</v>
      </c>
      <c r="BF234" s="247">
        <f>IF(N234="znížená",J234,0)</f>
        <v>0</v>
      </c>
      <c r="BG234" s="247">
        <f>IF(N234="zákl. prenesená",J234,0)</f>
        <v>0</v>
      </c>
      <c r="BH234" s="247">
        <f>IF(N234="zníž. prenesená",J234,0)</f>
        <v>0</v>
      </c>
      <c r="BI234" s="247">
        <f>IF(N234="nulová",J234,0)</f>
        <v>0</v>
      </c>
      <c r="BJ234" s="14" t="s">
        <v>87</v>
      </c>
      <c r="BK234" s="247">
        <f>ROUND(I234*H234,2)</f>
        <v>0</v>
      </c>
      <c r="BL234" s="14" t="s">
        <v>183</v>
      </c>
      <c r="BM234" s="246" t="s">
        <v>497</v>
      </c>
    </row>
    <row r="235" s="2" customFormat="1" ht="24.15" customHeight="1">
      <c r="A235" s="35"/>
      <c r="B235" s="36"/>
      <c r="C235" s="234" t="s">
        <v>498</v>
      </c>
      <c r="D235" s="234" t="s">
        <v>179</v>
      </c>
      <c r="E235" s="235" t="s">
        <v>499</v>
      </c>
      <c r="F235" s="236" t="s">
        <v>500</v>
      </c>
      <c r="G235" s="237" t="s">
        <v>223</v>
      </c>
      <c r="H235" s="238">
        <v>815.90499999999997</v>
      </c>
      <c r="I235" s="239"/>
      <c r="J235" s="240">
        <f>ROUND(I235*H235,2)</f>
        <v>0</v>
      </c>
      <c r="K235" s="241"/>
      <c r="L235" s="41"/>
      <c r="M235" s="242" t="s">
        <v>1</v>
      </c>
      <c r="N235" s="243" t="s">
        <v>40</v>
      </c>
      <c r="O235" s="94"/>
      <c r="P235" s="244">
        <f>O235*H235</f>
        <v>0</v>
      </c>
      <c r="Q235" s="244">
        <v>0</v>
      </c>
      <c r="R235" s="244">
        <f>Q235*H235</f>
        <v>0</v>
      </c>
      <c r="S235" s="244">
        <v>0</v>
      </c>
      <c r="T235" s="245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46" t="s">
        <v>183</v>
      </c>
      <c r="AT235" s="246" t="s">
        <v>179</v>
      </c>
      <c r="AU235" s="246" t="s">
        <v>87</v>
      </c>
      <c r="AY235" s="14" t="s">
        <v>177</v>
      </c>
      <c r="BE235" s="247">
        <f>IF(N235="základná",J235,0)</f>
        <v>0</v>
      </c>
      <c r="BF235" s="247">
        <f>IF(N235="znížená",J235,0)</f>
        <v>0</v>
      </c>
      <c r="BG235" s="247">
        <f>IF(N235="zákl. prenesená",J235,0)</f>
        <v>0</v>
      </c>
      <c r="BH235" s="247">
        <f>IF(N235="zníž. prenesená",J235,0)</f>
        <v>0</v>
      </c>
      <c r="BI235" s="247">
        <f>IF(N235="nulová",J235,0)</f>
        <v>0</v>
      </c>
      <c r="BJ235" s="14" t="s">
        <v>87</v>
      </c>
      <c r="BK235" s="247">
        <f>ROUND(I235*H235,2)</f>
        <v>0</v>
      </c>
      <c r="BL235" s="14" t="s">
        <v>183</v>
      </c>
      <c r="BM235" s="246" t="s">
        <v>501</v>
      </c>
    </row>
    <row r="236" s="2" customFormat="1" ht="37.8" customHeight="1">
      <c r="A236" s="35"/>
      <c r="B236" s="36"/>
      <c r="C236" s="234" t="s">
        <v>502</v>
      </c>
      <c r="D236" s="234" t="s">
        <v>179</v>
      </c>
      <c r="E236" s="235" t="s">
        <v>503</v>
      </c>
      <c r="F236" s="236" t="s">
        <v>504</v>
      </c>
      <c r="G236" s="237" t="s">
        <v>223</v>
      </c>
      <c r="H236" s="238">
        <v>411.83999999999998</v>
      </c>
      <c r="I236" s="239"/>
      <c r="J236" s="240">
        <f>ROUND(I236*H236,2)</f>
        <v>0</v>
      </c>
      <c r="K236" s="241"/>
      <c r="L236" s="41"/>
      <c r="M236" s="242" t="s">
        <v>1</v>
      </c>
      <c r="N236" s="243" t="s">
        <v>40</v>
      </c>
      <c r="O236" s="94"/>
      <c r="P236" s="244">
        <f>O236*H236</f>
        <v>0</v>
      </c>
      <c r="Q236" s="244">
        <v>0</v>
      </c>
      <c r="R236" s="244">
        <f>Q236*H236</f>
        <v>0</v>
      </c>
      <c r="S236" s="244">
        <v>0</v>
      </c>
      <c r="T236" s="245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46" t="s">
        <v>183</v>
      </c>
      <c r="AT236" s="246" t="s">
        <v>179</v>
      </c>
      <c r="AU236" s="246" t="s">
        <v>87</v>
      </c>
      <c r="AY236" s="14" t="s">
        <v>177</v>
      </c>
      <c r="BE236" s="247">
        <f>IF(N236="základná",J236,0)</f>
        <v>0</v>
      </c>
      <c r="BF236" s="247">
        <f>IF(N236="znížená",J236,0)</f>
        <v>0</v>
      </c>
      <c r="BG236" s="247">
        <f>IF(N236="zákl. prenesená",J236,0)</f>
        <v>0</v>
      </c>
      <c r="BH236" s="247">
        <f>IF(N236="zníž. prenesená",J236,0)</f>
        <v>0</v>
      </c>
      <c r="BI236" s="247">
        <f>IF(N236="nulová",J236,0)</f>
        <v>0</v>
      </c>
      <c r="BJ236" s="14" t="s">
        <v>87</v>
      </c>
      <c r="BK236" s="247">
        <f>ROUND(I236*H236,2)</f>
        <v>0</v>
      </c>
      <c r="BL236" s="14" t="s">
        <v>183</v>
      </c>
      <c r="BM236" s="246" t="s">
        <v>505</v>
      </c>
    </row>
    <row r="237" s="2" customFormat="1" ht="37.8" customHeight="1">
      <c r="A237" s="35"/>
      <c r="B237" s="36"/>
      <c r="C237" s="234" t="s">
        <v>506</v>
      </c>
      <c r="D237" s="234" t="s">
        <v>179</v>
      </c>
      <c r="E237" s="235" t="s">
        <v>507</v>
      </c>
      <c r="F237" s="236" t="s">
        <v>508</v>
      </c>
      <c r="G237" s="237" t="s">
        <v>223</v>
      </c>
      <c r="H237" s="238">
        <v>13.728</v>
      </c>
      <c r="I237" s="239"/>
      <c r="J237" s="240">
        <f>ROUND(I237*H237,2)</f>
        <v>0</v>
      </c>
      <c r="K237" s="241"/>
      <c r="L237" s="41"/>
      <c r="M237" s="242" t="s">
        <v>1</v>
      </c>
      <c r="N237" s="243" t="s">
        <v>40</v>
      </c>
      <c r="O237" s="94"/>
      <c r="P237" s="244">
        <f>O237*H237</f>
        <v>0</v>
      </c>
      <c r="Q237" s="244">
        <v>0.047039999999999998</v>
      </c>
      <c r="R237" s="244">
        <f>Q237*H237</f>
        <v>0.64576511999999997</v>
      </c>
      <c r="S237" s="244">
        <v>0</v>
      </c>
      <c r="T237" s="245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46" t="s">
        <v>183</v>
      </c>
      <c r="AT237" s="246" t="s">
        <v>179</v>
      </c>
      <c r="AU237" s="246" t="s">
        <v>87</v>
      </c>
      <c r="AY237" s="14" t="s">
        <v>177</v>
      </c>
      <c r="BE237" s="247">
        <f>IF(N237="základná",J237,0)</f>
        <v>0</v>
      </c>
      <c r="BF237" s="247">
        <f>IF(N237="znížená",J237,0)</f>
        <v>0</v>
      </c>
      <c r="BG237" s="247">
        <f>IF(N237="zákl. prenesená",J237,0)</f>
        <v>0</v>
      </c>
      <c r="BH237" s="247">
        <f>IF(N237="zníž. prenesená",J237,0)</f>
        <v>0</v>
      </c>
      <c r="BI237" s="247">
        <f>IF(N237="nulová",J237,0)</f>
        <v>0</v>
      </c>
      <c r="BJ237" s="14" t="s">
        <v>87</v>
      </c>
      <c r="BK237" s="247">
        <f>ROUND(I237*H237,2)</f>
        <v>0</v>
      </c>
      <c r="BL237" s="14" t="s">
        <v>183</v>
      </c>
      <c r="BM237" s="246" t="s">
        <v>509</v>
      </c>
    </row>
    <row r="238" s="2" customFormat="1" ht="37.8" customHeight="1">
      <c r="A238" s="35"/>
      <c r="B238" s="36"/>
      <c r="C238" s="234" t="s">
        <v>510</v>
      </c>
      <c r="D238" s="234" t="s">
        <v>179</v>
      </c>
      <c r="E238" s="235" t="s">
        <v>511</v>
      </c>
      <c r="F238" s="236" t="s">
        <v>512</v>
      </c>
      <c r="G238" s="237" t="s">
        <v>223</v>
      </c>
      <c r="H238" s="238">
        <v>13.728</v>
      </c>
      <c r="I238" s="239"/>
      <c r="J238" s="240">
        <f>ROUND(I238*H238,2)</f>
        <v>0</v>
      </c>
      <c r="K238" s="241"/>
      <c r="L238" s="41"/>
      <c r="M238" s="242" t="s">
        <v>1</v>
      </c>
      <c r="N238" s="243" t="s">
        <v>40</v>
      </c>
      <c r="O238" s="94"/>
      <c r="P238" s="244">
        <f>O238*H238</f>
        <v>0</v>
      </c>
      <c r="Q238" s="244">
        <v>0</v>
      </c>
      <c r="R238" s="244">
        <f>Q238*H238</f>
        <v>0</v>
      </c>
      <c r="S238" s="244">
        <v>0</v>
      </c>
      <c r="T238" s="245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46" t="s">
        <v>183</v>
      </c>
      <c r="AT238" s="246" t="s">
        <v>179</v>
      </c>
      <c r="AU238" s="246" t="s">
        <v>87</v>
      </c>
      <c r="AY238" s="14" t="s">
        <v>177</v>
      </c>
      <c r="BE238" s="247">
        <f>IF(N238="základná",J238,0)</f>
        <v>0</v>
      </c>
      <c r="BF238" s="247">
        <f>IF(N238="znížená",J238,0)</f>
        <v>0</v>
      </c>
      <c r="BG238" s="247">
        <f>IF(N238="zákl. prenesená",J238,0)</f>
        <v>0</v>
      </c>
      <c r="BH238" s="247">
        <f>IF(N238="zníž. prenesená",J238,0)</f>
        <v>0</v>
      </c>
      <c r="BI238" s="247">
        <f>IF(N238="nulová",J238,0)</f>
        <v>0</v>
      </c>
      <c r="BJ238" s="14" t="s">
        <v>87</v>
      </c>
      <c r="BK238" s="247">
        <f>ROUND(I238*H238,2)</f>
        <v>0</v>
      </c>
      <c r="BL238" s="14" t="s">
        <v>183</v>
      </c>
      <c r="BM238" s="246" t="s">
        <v>513</v>
      </c>
    </row>
    <row r="239" s="2" customFormat="1" ht="24.15" customHeight="1">
      <c r="A239" s="35"/>
      <c r="B239" s="36"/>
      <c r="C239" s="234" t="s">
        <v>514</v>
      </c>
      <c r="D239" s="234" t="s">
        <v>179</v>
      </c>
      <c r="E239" s="235" t="s">
        <v>515</v>
      </c>
      <c r="F239" s="236" t="s">
        <v>516</v>
      </c>
      <c r="G239" s="237" t="s">
        <v>263</v>
      </c>
      <c r="H239" s="238">
        <v>5.8630000000000004</v>
      </c>
      <c r="I239" s="239"/>
      <c r="J239" s="240">
        <f>ROUND(I239*H239,2)</f>
        <v>0</v>
      </c>
      <c r="K239" s="241"/>
      <c r="L239" s="41"/>
      <c r="M239" s="242" t="s">
        <v>1</v>
      </c>
      <c r="N239" s="243" t="s">
        <v>40</v>
      </c>
      <c r="O239" s="94"/>
      <c r="P239" s="244">
        <f>O239*H239</f>
        <v>0</v>
      </c>
      <c r="Q239" s="244">
        <v>1.0162899999999999</v>
      </c>
      <c r="R239" s="244">
        <f>Q239*H239</f>
        <v>5.9585082700000003</v>
      </c>
      <c r="S239" s="244">
        <v>0</v>
      </c>
      <c r="T239" s="245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46" t="s">
        <v>183</v>
      </c>
      <c r="AT239" s="246" t="s">
        <v>179</v>
      </c>
      <c r="AU239" s="246" t="s">
        <v>87</v>
      </c>
      <c r="AY239" s="14" t="s">
        <v>177</v>
      </c>
      <c r="BE239" s="247">
        <f>IF(N239="základná",J239,0)</f>
        <v>0</v>
      </c>
      <c r="BF239" s="247">
        <f>IF(N239="znížená",J239,0)</f>
        <v>0</v>
      </c>
      <c r="BG239" s="247">
        <f>IF(N239="zákl. prenesená",J239,0)</f>
        <v>0</v>
      </c>
      <c r="BH239" s="247">
        <f>IF(N239="zníž. prenesená",J239,0)</f>
        <v>0</v>
      </c>
      <c r="BI239" s="247">
        <f>IF(N239="nulová",J239,0)</f>
        <v>0</v>
      </c>
      <c r="BJ239" s="14" t="s">
        <v>87</v>
      </c>
      <c r="BK239" s="247">
        <f>ROUND(I239*H239,2)</f>
        <v>0</v>
      </c>
      <c r="BL239" s="14" t="s">
        <v>183</v>
      </c>
      <c r="BM239" s="246" t="s">
        <v>517</v>
      </c>
    </row>
    <row r="240" s="2" customFormat="1" ht="37.8" customHeight="1">
      <c r="A240" s="35"/>
      <c r="B240" s="36"/>
      <c r="C240" s="234" t="s">
        <v>518</v>
      </c>
      <c r="D240" s="234" t="s">
        <v>179</v>
      </c>
      <c r="E240" s="235" t="s">
        <v>519</v>
      </c>
      <c r="F240" s="236" t="s">
        <v>520</v>
      </c>
      <c r="G240" s="237" t="s">
        <v>263</v>
      </c>
      <c r="H240" s="238">
        <v>2.1579999999999999</v>
      </c>
      <c r="I240" s="239"/>
      <c r="J240" s="240">
        <f>ROUND(I240*H240,2)</f>
        <v>0</v>
      </c>
      <c r="K240" s="241"/>
      <c r="L240" s="41"/>
      <c r="M240" s="242" t="s">
        <v>1</v>
      </c>
      <c r="N240" s="243" t="s">
        <v>40</v>
      </c>
      <c r="O240" s="94"/>
      <c r="P240" s="244">
        <f>O240*H240</f>
        <v>0</v>
      </c>
      <c r="Q240" s="244">
        <v>1.20296</v>
      </c>
      <c r="R240" s="244">
        <f>Q240*H240</f>
        <v>2.5959876799999999</v>
      </c>
      <c r="S240" s="244">
        <v>0</v>
      </c>
      <c r="T240" s="245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46" t="s">
        <v>183</v>
      </c>
      <c r="AT240" s="246" t="s">
        <v>179</v>
      </c>
      <c r="AU240" s="246" t="s">
        <v>87</v>
      </c>
      <c r="AY240" s="14" t="s">
        <v>177</v>
      </c>
      <c r="BE240" s="247">
        <f>IF(N240="základná",J240,0)</f>
        <v>0</v>
      </c>
      <c r="BF240" s="247">
        <f>IF(N240="znížená",J240,0)</f>
        <v>0</v>
      </c>
      <c r="BG240" s="247">
        <f>IF(N240="zákl. prenesená",J240,0)</f>
        <v>0</v>
      </c>
      <c r="BH240" s="247">
        <f>IF(N240="zníž. prenesená",J240,0)</f>
        <v>0</v>
      </c>
      <c r="BI240" s="247">
        <f>IF(N240="nulová",J240,0)</f>
        <v>0</v>
      </c>
      <c r="BJ240" s="14" t="s">
        <v>87</v>
      </c>
      <c r="BK240" s="247">
        <f>ROUND(I240*H240,2)</f>
        <v>0</v>
      </c>
      <c r="BL240" s="14" t="s">
        <v>183</v>
      </c>
      <c r="BM240" s="246" t="s">
        <v>521</v>
      </c>
    </row>
    <row r="241" s="2" customFormat="1" ht="16.5" customHeight="1">
      <c r="A241" s="35"/>
      <c r="B241" s="36"/>
      <c r="C241" s="234" t="s">
        <v>522</v>
      </c>
      <c r="D241" s="234" t="s">
        <v>179</v>
      </c>
      <c r="E241" s="235" t="s">
        <v>523</v>
      </c>
      <c r="F241" s="236" t="s">
        <v>524</v>
      </c>
      <c r="G241" s="237" t="s">
        <v>371</v>
      </c>
      <c r="H241" s="238">
        <v>816</v>
      </c>
      <c r="I241" s="239"/>
      <c r="J241" s="240">
        <f>ROUND(I241*H241,2)</f>
        <v>0</v>
      </c>
      <c r="K241" s="241"/>
      <c r="L241" s="41"/>
      <c r="M241" s="242" t="s">
        <v>1</v>
      </c>
      <c r="N241" s="243" t="s">
        <v>40</v>
      </c>
      <c r="O241" s="94"/>
      <c r="P241" s="244">
        <f>O241*H241</f>
        <v>0</v>
      </c>
      <c r="Q241" s="244">
        <v>1.20296</v>
      </c>
      <c r="R241" s="244">
        <f>Q241*H241</f>
        <v>981.61536000000001</v>
      </c>
      <c r="S241" s="244">
        <v>0</v>
      </c>
      <c r="T241" s="245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46" t="s">
        <v>183</v>
      </c>
      <c r="AT241" s="246" t="s">
        <v>179</v>
      </c>
      <c r="AU241" s="246" t="s">
        <v>87</v>
      </c>
      <c r="AY241" s="14" t="s">
        <v>177</v>
      </c>
      <c r="BE241" s="247">
        <f>IF(N241="základná",J241,0)</f>
        <v>0</v>
      </c>
      <c r="BF241" s="247">
        <f>IF(N241="znížená",J241,0)</f>
        <v>0</v>
      </c>
      <c r="BG241" s="247">
        <f>IF(N241="zákl. prenesená",J241,0)</f>
        <v>0</v>
      </c>
      <c r="BH241" s="247">
        <f>IF(N241="zníž. prenesená",J241,0)</f>
        <v>0</v>
      </c>
      <c r="BI241" s="247">
        <f>IF(N241="nulová",J241,0)</f>
        <v>0</v>
      </c>
      <c r="BJ241" s="14" t="s">
        <v>87</v>
      </c>
      <c r="BK241" s="247">
        <f>ROUND(I241*H241,2)</f>
        <v>0</v>
      </c>
      <c r="BL241" s="14" t="s">
        <v>183</v>
      </c>
      <c r="BM241" s="246" t="s">
        <v>525</v>
      </c>
    </row>
    <row r="242" s="2" customFormat="1" ht="16.5" customHeight="1">
      <c r="A242" s="35"/>
      <c r="B242" s="36"/>
      <c r="C242" s="234" t="s">
        <v>526</v>
      </c>
      <c r="D242" s="234" t="s">
        <v>179</v>
      </c>
      <c r="E242" s="235" t="s">
        <v>527</v>
      </c>
      <c r="F242" s="236" t="s">
        <v>528</v>
      </c>
      <c r="G242" s="237" t="s">
        <v>371</v>
      </c>
      <c r="H242" s="238">
        <v>104</v>
      </c>
      <c r="I242" s="239"/>
      <c r="J242" s="240">
        <f>ROUND(I242*H242,2)</f>
        <v>0</v>
      </c>
      <c r="K242" s="241"/>
      <c r="L242" s="41"/>
      <c r="M242" s="242" t="s">
        <v>1</v>
      </c>
      <c r="N242" s="243" t="s">
        <v>40</v>
      </c>
      <c r="O242" s="94"/>
      <c r="P242" s="244">
        <f>O242*H242</f>
        <v>0</v>
      </c>
      <c r="Q242" s="244">
        <v>0</v>
      </c>
      <c r="R242" s="244">
        <f>Q242*H242</f>
        <v>0</v>
      </c>
      <c r="S242" s="244">
        <v>0</v>
      </c>
      <c r="T242" s="245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46" t="s">
        <v>183</v>
      </c>
      <c r="AT242" s="246" t="s">
        <v>179</v>
      </c>
      <c r="AU242" s="246" t="s">
        <v>87</v>
      </c>
      <c r="AY242" s="14" t="s">
        <v>177</v>
      </c>
      <c r="BE242" s="247">
        <f>IF(N242="základná",J242,0)</f>
        <v>0</v>
      </c>
      <c r="BF242" s="247">
        <f>IF(N242="znížená",J242,0)</f>
        <v>0</v>
      </c>
      <c r="BG242" s="247">
        <f>IF(N242="zákl. prenesená",J242,0)</f>
        <v>0</v>
      </c>
      <c r="BH242" s="247">
        <f>IF(N242="zníž. prenesená",J242,0)</f>
        <v>0</v>
      </c>
      <c r="BI242" s="247">
        <f>IF(N242="nulová",J242,0)</f>
        <v>0</v>
      </c>
      <c r="BJ242" s="14" t="s">
        <v>87</v>
      </c>
      <c r="BK242" s="247">
        <f>ROUND(I242*H242,2)</f>
        <v>0</v>
      </c>
      <c r="BL242" s="14" t="s">
        <v>183</v>
      </c>
      <c r="BM242" s="246" t="s">
        <v>529</v>
      </c>
    </row>
    <row r="243" s="2" customFormat="1" ht="33" customHeight="1">
      <c r="A243" s="35"/>
      <c r="B243" s="36"/>
      <c r="C243" s="234" t="s">
        <v>530</v>
      </c>
      <c r="D243" s="234" t="s">
        <v>179</v>
      </c>
      <c r="E243" s="235" t="s">
        <v>531</v>
      </c>
      <c r="F243" s="236" t="s">
        <v>532</v>
      </c>
      <c r="G243" s="237" t="s">
        <v>371</v>
      </c>
      <c r="H243" s="238">
        <v>48</v>
      </c>
      <c r="I243" s="239"/>
      <c r="J243" s="240">
        <f>ROUND(I243*H243,2)</f>
        <v>0</v>
      </c>
      <c r="K243" s="241"/>
      <c r="L243" s="41"/>
      <c r="M243" s="242" t="s">
        <v>1</v>
      </c>
      <c r="N243" s="243" t="s">
        <v>40</v>
      </c>
      <c r="O243" s="94"/>
      <c r="P243" s="244">
        <f>O243*H243</f>
        <v>0</v>
      </c>
      <c r="Q243" s="244">
        <v>0.056270000000000001</v>
      </c>
      <c r="R243" s="244">
        <f>Q243*H243</f>
        <v>2.7009600000000002</v>
      </c>
      <c r="S243" s="244">
        <v>0</v>
      </c>
      <c r="T243" s="245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46" t="s">
        <v>183</v>
      </c>
      <c r="AT243" s="246" t="s">
        <v>179</v>
      </c>
      <c r="AU243" s="246" t="s">
        <v>87</v>
      </c>
      <c r="AY243" s="14" t="s">
        <v>177</v>
      </c>
      <c r="BE243" s="247">
        <f>IF(N243="základná",J243,0)</f>
        <v>0</v>
      </c>
      <c r="BF243" s="247">
        <f>IF(N243="znížená",J243,0)</f>
        <v>0</v>
      </c>
      <c r="BG243" s="247">
        <f>IF(N243="zákl. prenesená",J243,0)</f>
        <v>0</v>
      </c>
      <c r="BH243" s="247">
        <f>IF(N243="zníž. prenesená",J243,0)</f>
        <v>0</v>
      </c>
      <c r="BI243" s="247">
        <f>IF(N243="nulová",J243,0)</f>
        <v>0</v>
      </c>
      <c r="BJ243" s="14" t="s">
        <v>87</v>
      </c>
      <c r="BK243" s="247">
        <f>ROUND(I243*H243,2)</f>
        <v>0</v>
      </c>
      <c r="BL243" s="14" t="s">
        <v>183</v>
      </c>
      <c r="BM243" s="246" t="s">
        <v>533</v>
      </c>
    </row>
    <row r="244" s="2" customFormat="1" ht="21.75" customHeight="1">
      <c r="A244" s="35"/>
      <c r="B244" s="36"/>
      <c r="C244" s="234" t="s">
        <v>534</v>
      </c>
      <c r="D244" s="234" t="s">
        <v>179</v>
      </c>
      <c r="E244" s="235" t="s">
        <v>535</v>
      </c>
      <c r="F244" s="236" t="s">
        <v>536</v>
      </c>
      <c r="G244" s="237" t="s">
        <v>187</v>
      </c>
      <c r="H244" s="238">
        <v>23.745000000000001</v>
      </c>
      <c r="I244" s="239"/>
      <c r="J244" s="240">
        <f>ROUND(I244*H244,2)</f>
        <v>0</v>
      </c>
      <c r="K244" s="241"/>
      <c r="L244" s="41"/>
      <c r="M244" s="242" t="s">
        <v>1</v>
      </c>
      <c r="N244" s="243" t="s">
        <v>40</v>
      </c>
      <c r="O244" s="94"/>
      <c r="P244" s="244">
        <f>O244*H244</f>
        <v>0</v>
      </c>
      <c r="Q244" s="244">
        <v>2.4018600000000001</v>
      </c>
      <c r="R244" s="244">
        <f>Q244*H244</f>
        <v>57.032165700000007</v>
      </c>
      <c r="S244" s="244">
        <v>0</v>
      </c>
      <c r="T244" s="245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46" t="s">
        <v>183</v>
      </c>
      <c r="AT244" s="246" t="s">
        <v>179</v>
      </c>
      <c r="AU244" s="246" t="s">
        <v>87</v>
      </c>
      <c r="AY244" s="14" t="s">
        <v>177</v>
      </c>
      <c r="BE244" s="247">
        <f>IF(N244="základná",J244,0)</f>
        <v>0</v>
      </c>
      <c r="BF244" s="247">
        <f>IF(N244="znížená",J244,0)</f>
        <v>0</v>
      </c>
      <c r="BG244" s="247">
        <f>IF(N244="zákl. prenesená",J244,0)</f>
        <v>0</v>
      </c>
      <c r="BH244" s="247">
        <f>IF(N244="zníž. prenesená",J244,0)</f>
        <v>0</v>
      </c>
      <c r="BI244" s="247">
        <f>IF(N244="nulová",J244,0)</f>
        <v>0</v>
      </c>
      <c r="BJ244" s="14" t="s">
        <v>87</v>
      </c>
      <c r="BK244" s="247">
        <f>ROUND(I244*H244,2)</f>
        <v>0</v>
      </c>
      <c r="BL244" s="14" t="s">
        <v>183</v>
      </c>
      <c r="BM244" s="246" t="s">
        <v>537</v>
      </c>
    </row>
    <row r="245" s="2" customFormat="1" ht="24.15" customHeight="1">
      <c r="A245" s="35"/>
      <c r="B245" s="36"/>
      <c r="C245" s="234" t="s">
        <v>538</v>
      </c>
      <c r="D245" s="234" t="s">
        <v>179</v>
      </c>
      <c r="E245" s="235" t="s">
        <v>539</v>
      </c>
      <c r="F245" s="236" t="s">
        <v>540</v>
      </c>
      <c r="G245" s="237" t="s">
        <v>223</v>
      </c>
      <c r="H245" s="238">
        <v>176.72399999999999</v>
      </c>
      <c r="I245" s="239"/>
      <c r="J245" s="240">
        <f>ROUND(I245*H245,2)</f>
        <v>0</v>
      </c>
      <c r="K245" s="241"/>
      <c r="L245" s="41"/>
      <c r="M245" s="242" t="s">
        <v>1</v>
      </c>
      <c r="N245" s="243" t="s">
        <v>40</v>
      </c>
      <c r="O245" s="94"/>
      <c r="P245" s="244">
        <f>O245*H245</f>
        <v>0</v>
      </c>
      <c r="Q245" s="244">
        <v>0.0034099999999999998</v>
      </c>
      <c r="R245" s="244">
        <f>Q245*H245</f>
        <v>0.60262883999999994</v>
      </c>
      <c r="S245" s="244">
        <v>0</v>
      </c>
      <c r="T245" s="245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46" t="s">
        <v>183</v>
      </c>
      <c r="AT245" s="246" t="s">
        <v>179</v>
      </c>
      <c r="AU245" s="246" t="s">
        <v>87</v>
      </c>
      <c r="AY245" s="14" t="s">
        <v>177</v>
      </c>
      <c r="BE245" s="247">
        <f>IF(N245="základná",J245,0)</f>
        <v>0</v>
      </c>
      <c r="BF245" s="247">
        <f>IF(N245="znížená",J245,0)</f>
        <v>0</v>
      </c>
      <c r="BG245" s="247">
        <f>IF(N245="zákl. prenesená",J245,0)</f>
        <v>0</v>
      </c>
      <c r="BH245" s="247">
        <f>IF(N245="zníž. prenesená",J245,0)</f>
        <v>0</v>
      </c>
      <c r="BI245" s="247">
        <f>IF(N245="nulová",J245,0)</f>
        <v>0</v>
      </c>
      <c r="BJ245" s="14" t="s">
        <v>87</v>
      </c>
      <c r="BK245" s="247">
        <f>ROUND(I245*H245,2)</f>
        <v>0</v>
      </c>
      <c r="BL245" s="14" t="s">
        <v>183</v>
      </c>
      <c r="BM245" s="246" t="s">
        <v>541</v>
      </c>
    </row>
    <row r="246" s="2" customFormat="1" ht="24.15" customHeight="1">
      <c r="A246" s="35"/>
      <c r="B246" s="36"/>
      <c r="C246" s="234" t="s">
        <v>542</v>
      </c>
      <c r="D246" s="234" t="s">
        <v>179</v>
      </c>
      <c r="E246" s="235" t="s">
        <v>543</v>
      </c>
      <c r="F246" s="236" t="s">
        <v>544</v>
      </c>
      <c r="G246" s="237" t="s">
        <v>223</v>
      </c>
      <c r="H246" s="238">
        <v>176.72399999999999</v>
      </c>
      <c r="I246" s="239"/>
      <c r="J246" s="240">
        <f>ROUND(I246*H246,2)</f>
        <v>0</v>
      </c>
      <c r="K246" s="241"/>
      <c r="L246" s="41"/>
      <c r="M246" s="242" t="s">
        <v>1</v>
      </c>
      <c r="N246" s="243" t="s">
        <v>40</v>
      </c>
      <c r="O246" s="94"/>
      <c r="P246" s="244">
        <f>O246*H246</f>
        <v>0</v>
      </c>
      <c r="Q246" s="244">
        <v>0</v>
      </c>
      <c r="R246" s="244">
        <f>Q246*H246</f>
        <v>0</v>
      </c>
      <c r="S246" s="244">
        <v>0</v>
      </c>
      <c r="T246" s="245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46" t="s">
        <v>183</v>
      </c>
      <c r="AT246" s="246" t="s">
        <v>179</v>
      </c>
      <c r="AU246" s="246" t="s">
        <v>87</v>
      </c>
      <c r="AY246" s="14" t="s">
        <v>177</v>
      </c>
      <c r="BE246" s="247">
        <f>IF(N246="základná",J246,0)</f>
        <v>0</v>
      </c>
      <c r="BF246" s="247">
        <f>IF(N246="znížená",J246,0)</f>
        <v>0</v>
      </c>
      <c r="BG246" s="247">
        <f>IF(N246="zákl. prenesená",J246,0)</f>
        <v>0</v>
      </c>
      <c r="BH246" s="247">
        <f>IF(N246="zníž. prenesená",J246,0)</f>
        <v>0</v>
      </c>
      <c r="BI246" s="247">
        <f>IF(N246="nulová",J246,0)</f>
        <v>0</v>
      </c>
      <c r="BJ246" s="14" t="s">
        <v>87</v>
      </c>
      <c r="BK246" s="247">
        <f>ROUND(I246*H246,2)</f>
        <v>0</v>
      </c>
      <c r="BL246" s="14" t="s">
        <v>183</v>
      </c>
      <c r="BM246" s="246" t="s">
        <v>545</v>
      </c>
    </row>
    <row r="247" s="2" customFormat="1" ht="24.15" customHeight="1">
      <c r="A247" s="35"/>
      <c r="B247" s="36"/>
      <c r="C247" s="234" t="s">
        <v>546</v>
      </c>
      <c r="D247" s="234" t="s">
        <v>179</v>
      </c>
      <c r="E247" s="235" t="s">
        <v>547</v>
      </c>
      <c r="F247" s="236" t="s">
        <v>548</v>
      </c>
      <c r="G247" s="237" t="s">
        <v>263</v>
      </c>
      <c r="H247" s="238">
        <v>1.2989999999999999</v>
      </c>
      <c r="I247" s="239"/>
      <c r="J247" s="240">
        <f>ROUND(I247*H247,2)</f>
        <v>0</v>
      </c>
      <c r="K247" s="241"/>
      <c r="L247" s="41"/>
      <c r="M247" s="242" t="s">
        <v>1</v>
      </c>
      <c r="N247" s="243" t="s">
        <v>40</v>
      </c>
      <c r="O247" s="94"/>
      <c r="P247" s="244">
        <f>O247*H247</f>
        <v>0</v>
      </c>
      <c r="Q247" s="244">
        <v>1.0166</v>
      </c>
      <c r="R247" s="244">
        <f>Q247*H247</f>
        <v>1.3205633999999999</v>
      </c>
      <c r="S247" s="244">
        <v>0</v>
      </c>
      <c r="T247" s="245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46" t="s">
        <v>183</v>
      </c>
      <c r="AT247" s="246" t="s">
        <v>179</v>
      </c>
      <c r="AU247" s="246" t="s">
        <v>87</v>
      </c>
      <c r="AY247" s="14" t="s">
        <v>177</v>
      </c>
      <c r="BE247" s="247">
        <f>IF(N247="základná",J247,0)</f>
        <v>0</v>
      </c>
      <c r="BF247" s="247">
        <f>IF(N247="znížená",J247,0)</f>
        <v>0</v>
      </c>
      <c r="BG247" s="247">
        <f>IF(N247="zákl. prenesená",J247,0)</f>
        <v>0</v>
      </c>
      <c r="BH247" s="247">
        <f>IF(N247="zníž. prenesená",J247,0)</f>
        <v>0</v>
      </c>
      <c r="BI247" s="247">
        <f>IF(N247="nulová",J247,0)</f>
        <v>0</v>
      </c>
      <c r="BJ247" s="14" t="s">
        <v>87</v>
      </c>
      <c r="BK247" s="247">
        <f>ROUND(I247*H247,2)</f>
        <v>0</v>
      </c>
      <c r="BL247" s="14" t="s">
        <v>183</v>
      </c>
      <c r="BM247" s="246" t="s">
        <v>549</v>
      </c>
    </row>
    <row r="248" s="2" customFormat="1" ht="33" customHeight="1">
      <c r="A248" s="35"/>
      <c r="B248" s="36"/>
      <c r="C248" s="234" t="s">
        <v>550</v>
      </c>
      <c r="D248" s="234" t="s">
        <v>179</v>
      </c>
      <c r="E248" s="235" t="s">
        <v>551</v>
      </c>
      <c r="F248" s="236" t="s">
        <v>552</v>
      </c>
      <c r="G248" s="237" t="s">
        <v>223</v>
      </c>
      <c r="H248" s="238">
        <v>85.263999999999996</v>
      </c>
      <c r="I248" s="239"/>
      <c r="J248" s="240">
        <f>ROUND(I248*H248,2)</f>
        <v>0</v>
      </c>
      <c r="K248" s="241"/>
      <c r="L248" s="41"/>
      <c r="M248" s="242" t="s">
        <v>1</v>
      </c>
      <c r="N248" s="243" t="s">
        <v>40</v>
      </c>
      <c r="O248" s="94"/>
      <c r="P248" s="244">
        <f>O248*H248</f>
        <v>0</v>
      </c>
      <c r="Q248" s="244">
        <v>0.00014999999999999999</v>
      </c>
      <c r="R248" s="244">
        <f>Q248*H248</f>
        <v>0.012789599999999998</v>
      </c>
      <c r="S248" s="244">
        <v>0</v>
      </c>
      <c r="T248" s="245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46" t="s">
        <v>183</v>
      </c>
      <c r="AT248" s="246" t="s">
        <v>179</v>
      </c>
      <c r="AU248" s="246" t="s">
        <v>87</v>
      </c>
      <c r="AY248" s="14" t="s">
        <v>177</v>
      </c>
      <c r="BE248" s="247">
        <f>IF(N248="základná",J248,0)</f>
        <v>0</v>
      </c>
      <c r="BF248" s="247">
        <f>IF(N248="znížená",J248,0)</f>
        <v>0</v>
      </c>
      <c r="BG248" s="247">
        <f>IF(N248="zákl. prenesená",J248,0)</f>
        <v>0</v>
      </c>
      <c r="BH248" s="247">
        <f>IF(N248="zníž. prenesená",J248,0)</f>
        <v>0</v>
      </c>
      <c r="BI248" s="247">
        <f>IF(N248="nulová",J248,0)</f>
        <v>0</v>
      </c>
      <c r="BJ248" s="14" t="s">
        <v>87</v>
      </c>
      <c r="BK248" s="247">
        <f>ROUND(I248*H248,2)</f>
        <v>0</v>
      </c>
      <c r="BL248" s="14" t="s">
        <v>183</v>
      </c>
      <c r="BM248" s="246" t="s">
        <v>553</v>
      </c>
    </row>
    <row r="249" s="2" customFormat="1" ht="16.5" customHeight="1">
      <c r="A249" s="35"/>
      <c r="B249" s="36"/>
      <c r="C249" s="248" t="s">
        <v>554</v>
      </c>
      <c r="D249" s="248" t="s">
        <v>270</v>
      </c>
      <c r="E249" s="249" t="s">
        <v>555</v>
      </c>
      <c r="F249" s="250" t="s">
        <v>556</v>
      </c>
      <c r="G249" s="251" t="s">
        <v>223</v>
      </c>
      <c r="H249" s="252">
        <v>89.527000000000001</v>
      </c>
      <c r="I249" s="253"/>
      <c r="J249" s="254">
        <f>ROUND(I249*H249,2)</f>
        <v>0</v>
      </c>
      <c r="K249" s="255"/>
      <c r="L249" s="256"/>
      <c r="M249" s="257" t="s">
        <v>1</v>
      </c>
      <c r="N249" s="258" t="s">
        <v>40</v>
      </c>
      <c r="O249" s="94"/>
      <c r="P249" s="244">
        <f>O249*H249</f>
        <v>0</v>
      </c>
      <c r="Q249" s="244">
        <v>0.0015</v>
      </c>
      <c r="R249" s="244">
        <f>Q249*H249</f>
        <v>0.13429050000000001</v>
      </c>
      <c r="S249" s="244">
        <v>0</v>
      </c>
      <c r="T249" s="245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46" t="s">
        <v>208</v>
      </c>
      <c r="AT249" s="246" t="s">
        <v>270</v>
      </c>
      <c r="AU249" s="246" t="s">
        <v>87</v>
      </c>
      <c r="AY249" s="14" t="s">
        <v>177</v>
      </c>
      <c r="BE249" s="247">
        <f>IF(N249="základná",J249,0)</f>
        <v>0</v>
      </c>
      <c r="BF249" s="247">
        <f>IF(N249="znížená",J249,0)</f>
        <v>0</v>
      </c>
      <c r="BG249" s="247">
        <f>IF(N249="zákl. prenesená",J249,0)</f>
        <v>0</v>
      </c>
      <c r="BH249" s="247">
        <f>IF(N249="zníž. prenesená",J249,0)</f>
        <v>0</v>
      </c>
      <c r="BI249" s="247">
        <f>IF(N249="nulová",J249,0)</f>
        <v>0</v>
      </c>
      <c r="BJ249" s="14" t="s">
        <v>87</v>
      </c>
      <c r="BK249" s="247">
        <f>ROUND(I249*H249,2)</f>
        <v>0</v>
      </c>
      <c r="BL249" s="14" t="s">
        <v>183</v>
      </c>
      <c r="BM249" s="246" t="s">
        <v>557</v>
      </c>
    </row>
    <row r="250" s="2" customFormat="1" ht="16.5" customHeight="1">
      <c r="A250" s="35"/>
      <c r="B250" s="36"/>
      <c r="C250" s="234" t="s">
        <v>558</v>
      </c>
      <c r="D250" s="234" t="s">
        <v>179</v>
      </c>
      <c r="E250" s="235" t="s">
        <v>559</v>
      </c>
      <c r="F250" s="236" t="s">
        <v>560</v>
      </c>
      <c r="G250" s="237" t="s">
        <v>223</v>
      </c>
      <c r="H250" s="238">
        <v>187.05099999999999</v>
      </c>
      <c r="I250" s="239"/>
      <c r="J250" s="240">
        <f>ROUND(I250*H250,2)</f>
        <v>0</v>
      </c>
      <c r="K250" s="241"/>
      <c r="L250" s="41"/>
      <c r="M250" s="242" t="s">
        <v>1</v>
      </c>
      <c r="N250" s="243" t="s">
        <v>40</v>
      </c>
      <c r="O250" s="94"/>
      <c r="P250" s="244">
        <f>O250*H250</f>
        <v>0</v>
      </c>
      <c r="Q250" s="244">
        <v>0.0040800000000000003</v>
      </c>
      <c r="R250" s="244">
        <f>Q250*H250</f>
        <v>0.76316808000000003</v>
      </c>
      <c r="S250" s="244">
        <v>0</v>
      </c>
      <c r="T250" s="245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46" t="s">
        <v>183</v>
      </c>
      <c r="AT250" s="246" t="s">
        <v>179</v>
      </c>
      <c r="AU250" s="246" t="s">
        <v>87</v>
      </c>
      <c r="AY250" s="14" t="s">
        <v>177</v>
      </c>
      <c r="BE250" s="247">
        <f>IF(N250="základná",J250,0)</f>
        <v>0</v>
      </c>
      <c r="BF250" s="247">
        <f>IF(N250="znížená",J250,0)</f>
        <v>0</v>
      </c>
      <c r="BG250" s="247">
        <f>IF(N250="zákl. prenesená",J250,0)</f>
        <v>0</v>
      </c>
      <c r="BH250" s="247">
        <f>IF(N250="zníž. prenesená",J250,0)</f>
        <v>0</v>
      </c>
      <c r="BI250" s="247">
        <f>IF(N250="nulová",J250,0)</f>
        <v>0</v>
      </c>
      <c r="BJ250" s="14" t="s">
        <v>87</v>
      </c>
      <c r="BK250" s="247">
        <f>ROUND(I250*H250,2)</f>
        <v>0</v>
      </c>
      <c r="BL250" s="14" t="s">
        <v>183</v>
      </c>
      <c r="BM250" s="246" t="s">
        <v>561</v>
      </c>
    </row>
    <row r="251" s="2" customFormat="1" ht="16.5" customHeight="1">
      <c r="A251" s="35"/>
      <c r="B251" s="36"/>
      <c r="C251" s="234" t="s">
        <v>562</v>
      </c>
      <c r="D251" s="234" t="s">
        <v>179</v>
      </c>
      <c r="E251" s="235" t="s">
        <v>563</v>
      </c>
      <c r="F251" s="236" t="s">
        <v>564</v>
      </c>
      <c r="G251" s="237" t="s">
        <v>223</v>
      </c>
      <c r="H251" s="238">
        <v>615.12599999999998</v>
      </c>
      <c r="I251" s="239"/>
      <c r="J251" s="240">
        <f>ROUND(I251*H251,2)</f>
        <v>0</v>
      </c>
      <c r="K251" s="241"/>
      <c r="L251" s="41"/>
      <c r="M251" s="242" t="s">
        <v>1</v>
      </c>
      <c r="N251" s="243" t="s">
        <v>40</v>
      </c>
      <c r="O251" s="94"/>
      <c r="P251" s="244">
        <f>O251*H251</f>
        <v>0</v>
      </c>
      <c r="Q251" s="244">
        <v>0.0040800000000000003</v>
      </c>
      <c r="R251" s="244">
        <f>Q251*H251</f>
        <v>2.5097140800000002</v>
      </c>
      <c r="S251" s="244">
        <v>0</v>
      </c>
      <c r="T251" s="245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46" t="s">
        <v>183</v>
      </c>
      <c r="AT251" s="246" t="s">
        <v>179</v>
      </c>
      <c r="AU251" s="246" t="s">
        <v>87</v>
      </c>
      <c r="AY251" s="14" t="s">
        <v>177</v>
      </c>
      <c r="BE251" s="247">
        <f>IF(N251="základná",J251,0)</f>
        <v>0</v>
      </c>
      <c r="BF251" s="247">
        <f>IF(N251="znížená",J251,0)</f>
        <v>0</v>
      </c>
      <c r="BG251" s="247">
        <f>IF(N251="zákl. prenesená",J251,0)</f>
        <v>0</v>
      </c>
      <c r="BH251" s="247">
        <f>IF(N251="zníž. prenesená",J251,0)</f>
        <v>0</v>
      </c>
      <c r="BI251" s="247">
        <f>IF(N251="nulová",J251,0)</f>
        <v>0</v>
      </c>
      <c r="BJ251" s="14" t="s">
        <v>87</v>
      </c>
      <c r="BK251" s="247">
        <f>ROUND(I251*H251,2)</f>
        <v>0</v>
      </c>
      <c r="BL251" s="14" t="s">
        <v>183</v>
      </c>
      <c r="BM251" s="246" t="s">
        <v>565</v>
      </c>
    </row>
    <row r="252" s="12" customFormat="1" ht="22.8" customHeight="1">
      <c r="A252" s="12"/>
      <c r="B252" s="218"/>
      <c r="C252" s="219"/>
      <c r="D252" s="220" t="s">
        <v>73</v>
      </c>
      <c r="E252" s="232" t="s">
        <v>196</v>
      </c>
      <c r="F252" s="232" t="s">
        <v>566</v>
      </c>
      <c r="G252" s="219"/>
      <c r="H252" s="219"/>
      <c r="I252" s="222"/>
      <c r="J252" s="233">
        <f>BK252</f>
        <v>0</v>
      </c>
      <c r="K252" s="219"/>
      <c r="L252" s="224"/>
      <c r="M252" s="225"/>
      <c r="N252" s="226"/>
      <c r="O252" s="226"/>
      <c r="P252" s="227">
        <f>SUM(P253:P254)</f>
        <v>0</v>
      </c>
      <c r="Q252" s="226"/>
      <c r="R252" s="227">
        <f>SUM(R253:R254)</f>
        <v>8.7909569999999988</v>
      </c>
      <c r="S252" s="226"/>
      <c r="T252" s="228">
        <f>SUM(T253:T254)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29" t="s">
        <v>81</v>
      </c>
      <c r="AT252" s="230" t="s">
        <v>73</v>
      </c>
      <c r="AU252" s="230" t="s">
        <v>81</v>
      </c>
      <c r="AY252" s="229" t="s">
        <v>177</v>
      </c>
      <c r="BK252" s="231">
        <f>SUM(BK253:BK254)</f>
        <v>0</v>
      </c>
    </row>
    <row r="253" s="2" customFormat="1" ht="33" customHeight="1">
      <c r="A253" s="35"/>
      <c r="B253" s="36"/>
      <c r="C253" s="234" t="s">
        <v>567</v>
      </c>
      <c r="D253" s="234" t="s">
        <v>179</v>
      </c>
      <c r="E253" s="235" t="s">
        <v>568</v>
      </c>
      <c r="F253" s="236" t="s">
        <v>569</v>
      </c>
      <c r="G253" s="237" t="s">
        <v>223</v>
      </c>
      <c r="H253" s="238">
        <v>34.740000000000002</v>
      </c>
      <c r="I253" s="239"/>
      <c r="J253" s="240">
        <f>ROUND(I253*H253,2)</f>
        <v>0</v>
      </c>
      <c r="K253" s="241"/>
      <c r="L253" s="41"/>
      <c r="M253" s="242" t="s">
        <v>1</v>
      </c>
      <c r="N253" s="243" t="s">
        <v>40</v>
      </c>
      <c r="O253" s="94"/>
      <c r="P253" s="244">
        <f>O253*H253</f>
        <v>0</v>
      </c>
      <c r="Q253" s="244">
        <v>0.084000000000000005</v>
      </c>
      <c r="R253" s="244">
        <f>Q253*H253</f>
        <v>2.9181600000000003</v>
      </c>
      <c r="S253" s="244">
        <v>0</v>
      </c>
      <c r="T253" s="245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46" t="s">
        <v>183</v>
      </c>
      <c r="AT253" s="246" t="s">
        <v>179</v>
      </c>
      <c r="AU253" s="246" t="s">
        <v>87</v>
      </c>
      <c r="AY253" s="14" t="s">
        <v>177</v>
      </c>
      <c r="BE253" s="247">
        <f>IF(N253="základná",J253,0)</f>
        <v>0</v>
      </c>
      <c r="BF253" s="247">
        <f>IF(N253="znížená",J253,0)</f>
        <v>0</v>
      </c>
      <c r="BG253" s="247">
        <f>IF(N253="zákl. prenesená",J253,0)</f>
        <v>0</v>
      </c>
      <c r="BH253" s="247">
        <f>IF(N253="zníž. prenesená",J253,0)</f>
        <v>0</v>
      </c>
      <c r="BI253" s="247">
        <f>IF(N253="nulová",J253,0)</f>
        <v>0</v>
      </c>
      <c r="BJ253" s="14" t="s">
        <v>87</v>
      </c>
      <c r="BK253" s="247">
        <f>ROUND(I253*H253,2)</f>
        <v>0</v>
      </c>
      <c r="BL253" s="14" t="s">
        <v>183</v>
      </c>
      <c r="BM253" s="246" t="s">
        <v>570</v>
      </c>
    </row>
    <row r="254" s="2" customFormat="1" ht="16.5" customHeight="1">
      <c r="A254" s="35"/>
      <c r="B254" s="36"/>
      <c r="C254" s="248" t="s">
        <v>571</v>
      </c>
      <c r="D254" s="248" t="s">
        <v>270</v>
      </c>
      <c r="E254" s="249" t="s">
        <v>572</v>
      </c>
      <c r="F254" s="250" t="s">
        <v>573</v>
      </c>
      <c r="G254" s="251" t="s">
        <v>223</v>
      </c>
      <c r="H254" s="252">
        <v>36.476999999999997</v>
      </c>
      <c r="I254" s="253"/>
      <c r="J254" s="254">
        <f>ROUND(I254*H254,2)</f>
        <v>0</v>
      </c>
      <c r="K254" s="255"/>
      <c r="L254" s="256"/>
      <c r="M254" s="257" t="s">
        <v>1</v>
      </c>
      <c r="N254" s="258" t="s">
        <v>40</v>
      </c>
      <c r="O254" s="94"/>
      <c r="P254" s="244">
        <f>O254*H254</f>
        <v>0</v>
      </c>
      <c r="Q254" s="244">
        <v>0.161</v>
      </c>
      <c r="R254" s="244">
        <f>Q254*H254</f>
        <v>5.8727969999999994</v>
      </c>
      <c r="S254" s="244">
        <v>0</v>
      </c>
      <c r="T254" s="245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46" t="s">
        <v>208</v>
      </c>
      <c r="AT254" s="246" t="s">
        <v>270</v>
      </c>
      <c r="AU254" s="246" t="s">
        <v>87</v>
      </c>
      <c r="AY254" s="14" t="s">
        <v>177</v>
      </c>
      <c r="BE254" s="247">
        <f>IF(N254="základná",J254,0)</f>
        <v>0</v>
      </c>
      <c r="BF254" s="247">
        <f>IF(N254="znížená",J254,0)</f>
        <v>0</v>
      </c>
      <c r="BG254" s="247">
        <f>IF(N254="zákl. prenesená",J254,0)</f>
        <v>0</v>
      </c>
      <c r="BH254" s="247">
        <f>IF(N254="zníž. prenesená",J254,0)</f>
        <v>0</v>
      </c>
      <c r="BI254" s="247">
        <f>IF(N254="nulová",J254,0)</f>
        <v>0</v>
      </c>
      <c r="BJ254" s="14" t="s">
        <v>87</v>
      </c>
      <c r="BK254" s="247">
        <f>ROUND(I254*H254,2)</f>
        <v>0</v>
      </c>
      <c r="BL254" s="14" t="s">
        <v>183</v>
      </c>
      <c r="BM254" s="246" t="s">
        <v>574</v>
      </c>
    </row>
    <row r="255" s="12" customFormat="1" ht="22.8" customHeight="1">
      <c r="A255" s="12"/>
      <c r="B255" s="218"/>
      <c r="C255" s="219"/>
      <c r="D255" s="220" t="s">
        <v>73</v>
      </c>
      <c r="E255" s="232" t="s">
        <v>200</v>
      </c>
      <c r="F255" s="232" t="s">
        <v>575</v>
      </c>
      <c r="G255" s="219"/>
      <c r="H255" s="219"/>
      <c r="I255" s="222"/>
      <c r="J255" s="233">
        <f>BK255</f>
        <v>0</v>
      </c>
      <c r="K255" s="219"/>
      <c r="L255" s="224"/>
      <c r="M255" s="225"/>
      <c r="N255" s="226"/>
      <c r="O255" s="226"/>
      <c r="P255" s="227">
        <f>SUM(P256:P292)</f>
        <v>0</v>
      </c>
      <c r="Q255" s="226"/>
      <c r="R255" s="227">
        <f>SUM(R256:R292)</f>
        <v>228.95292076999999</v>
      </c>
      <c r="S255" s="226"/>
      <c r="T255" s="228">
        <f>SUM(T256:T292)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29" t="s">
        <v>81</v>
      </c>
      <c r="AT255" s="230" t="s">
        <v>73</v>
      </c>
      <c r="AU255" s="230" t="s">
        <v>81</v>
      </c>
      <c r="AY255" s="229" t="s">
        <v>177</v>
      </c>
      <c r="BK255" s="231">
        <f>SUM(BK256:BK292)</f>
        <v>0</v>
      </c>
    </row>
    <row r="256" s="2" customFormat="1" ht="24.15" customHeight="1">
      <c r="A256" s="35"/>
      <c r="B256" s="36"/>
      <c r="C256" s="234" t="s">
        <v>576</v>
      </c>
      <c r="D256" s="234" t="s">
        <v>179</v>
      </c>
      <c r="E256" s="235" t="s">
        <v>577</v>
      </c>
      <c r="F256" s="236" t="s">
        <v>578</v>
      </c>
      <c r="G256" s="237" t="s">
        <v>223</v>
      </c>
      <c r="H256" s="238">
        <v>220.798</v>
      </c>
      <c r="I256" s="239"/>
      <c r="J256" s="240">
        <f>ROUND(I256*H256,2)</f>
        <v>0</v>
      </c>
      <c r="K256" s="241"/>
      <c r="L256" s="41"/>
      <c r="M256" s="242" t="s">
        <v>1</v>
      </c>
      <c r="N256" s="243" t="s">
        <v>40</v>
      </c>
      <c r="O256" s="94"/>
      <c r="P256" s="244">
        <f>O256*H256</f>
        <v>0</v>
      </c>
      <c r="Q256" s="244">
        <v>0.00019000000000000001</v>
      </c>
      <c r="R256" s="244">
        <f>Q256*H256</f>
        <v>0.041951620000000002</v>
      </c>
      <c r="S256" s="244">
        <v>0</v>
      </c>
      <c r="T256" s="245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46" t="s">
        <v>183</v>
      </c>
      <c r="AT256" s="246" t="s">
        <v>179</v>
      </c>
      <c r="AU256" s="246" t="s">
        <v>87</v>
      </c>
      <c r="AY256" s="14" t="s">
        <v>177</v>
      </c>
      <c r="BE256" s="247">
        <f>IF(N256="základná",J256,0)</f>
        <v>0</v>
      </c>
      <c r="BF256" s="247">
        <f>IF(N256="znížená",J256,0)</f>
        <v>0</v>
      </c>
      <c r="BG256" s="247">
        <f>IF(N256="zákl. prenesená",J256,0)</f>
        <v>0</v>
      </c>
      <c r="BH256" s="247">
        <f>IF(N256="zníž. prenesená",J256,0)</f>
        <v>0</v>
      </c>
      <c r="BI256" s="247">
        <f>IF(N256="nulová",J256,0)</f>
        <v>0</v>
      </c>
      <c r="BJ256" s="14" t="s">
        <v>87</v>
      </c>
      <c r="BK256" s="247">
        <f>ROUND(I256*H256,2)</f>
        <v>0</v>
      </c>
      <c r="BL256" s="14" t="s">
        <v>183</v>
      </c>
      <c r="BM256" s="246" t="s">
        <v>579</v>
      </c>
    </row>
    <row r="257" s="2" customFormat="1" ht="24.15" customHeight="1">
      <c r="A257" s="35"/>
      <c r="B257" s="36"/>
      <c r="C257" s="234" t="s">
        <v>580</v>
      </c>
      <c r="D257" s="234" t="s">
        <v>179</v>
      </c>
      <c r="E257" s="235" t="s">
        <v>581</v>
      </c>
      <c r="F257" s="236" t="s">
        <v>582</v>
      </c>
      <c r="G257" s="237" t="s">
        <v>223</v>
      </c>
      <c r="H257" s="238">
        <v>183.27000000000001</v>
      </c>
      <c r="I257" s="239"/>
      <c r="J257" s="240">
        <f>ROUND(I257*H257,2)</f>
        <v>0</v>
      </c>
      <c r="K257" s="241"/>
      <c r="L257" s="41"/>
      <c r="M257" s="242" t="s">
        <v>1</v>
      </c>
      <c r="N257" s="243" t="s">
        <v>40</v>
      </c>
      <c r="O257" s="94"/>
      <c r="P257" s="244">
        <f>O257*H257</f>
        <v>0</v>
      </c>
      <c r="Q257" s="244">
        <v>0.0051700000000000001</v>
      </c>
      <c r="R257" s="244">
        <f>Q257*H257</f>
        <v>0.94750590000000012</v>
      </c>
      <c r="S257" s="244">
        <v>0</v>
      </c>
      <c r="T257" s="245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46" t="s">
        <v>183</v>
      </c>
      <c r="AT257" s="246" t="s">
        <v>179</v>
      </c>
      <c r="AU257" s="246" t="s">
        <v>87</v>
      </c>
      <c r="AY257" s="14" t="s">
        <v>177</v>
      </c>
      <c r="BE257" s="247">
        <f>IF(N257="základná",J257,0)</f>
        <v>0</v>
      </c>
      <c r="BF257" s="247">
        <f>IF(N257="znížená",J257,0)</f>
        <v>0</v>
      </c>
      <c r="BG257" s="247">
        <f>IF(N257="zákl. prenesená",J257,0)</f>
        <v>0</v>
      </c>
      <c r="BH257" s="247">
        <f>IF(N257="zníž. prenesená",J257,0)</f>
        <v>0</v>
      </c>
      <c r="BI257" s="247">
        <f>IF(N257="nulová",J257,0)</f>
        <v>0</v>
      </c>
      <c r="BJ257" s="14" t="s">
        <v>87</v>
      </c>
      <c r="BK257" s="247">
        <f>ROUND(I257*H257,2)</f>
        <v>0</v>
      </c>
      <c r="BL257" s="14" t="s">
        <v>183</v>
      </c>
      <c r="BM257" s="246" t="s">
        <v>583</v>
      </c>
    </row>
    <row r="258" s="2" customFormat="1" ht="24.15" customHeight="1">
      <c r="A258" s="35"/>
      <c r="B258" s="36"/>
      <c r="C258" s="234" t="s">
        <v>584</v>
      </c>
      <c r="D258" s="234" t="s">
        <v>179</v>
      </c>
      <c r="E258" s="235" t="s">
        <v>585</v>
      </c>
      <c r="F258" s="236" t="s">
        <v>586</v>
      </c>
      <c r="G258" s="237" t="s">
        <v>223</v>
      </c>
      <c r="H258" s="238">
        <v>183.27000000000001</v>
      </c>
      <c r="I258" s="239"/>
      <c r="J258" s="240">
        <f>ROUND(I258*H258,2)</f>
        <v>0</v>
      </c>
      <c r="K258" s="241"/>
      <c r="L258" s="41"/>
      <c r="M258" s="242" t="s">
        <v>1</v>
      </c>
      <c r="N258" s="243" t="s">
        <v>40</v>
      </c>
      <c r="O258" s="94"/>
      <c r="P258" s="244">
        <f>O258*H258</f>
        <v>0</v>
      </c>
      <c r="Q258" s="244">
        <v>0.033000000000000002</v>
      </c>
      <c r="R258" s="244">
        <f>Q258*H258</f>
        <v>6.0479100000000008</v>
      </c>
      <c r="S258" s="244">
        <v>0</v>
      </c>
      <c r="T258" s="245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46" t="s">
        <v>183</v>
      </c>
      <c r="AT258" s="246" t="s">
        <v>179</v>
      </c>
      <c r="AU258" s="246" t="s">
        <v>87</v>
      </c>
      <c r="AY258" s="14" t="s">
        <v>177</v>
      </c>
      <c r="BE258" s="247">
        <f>IF(N258="základná",J258,0)</f>
        <v>0</v>
      </c>
      <c r="BF258" s="247">
        <f>IF(N258="znížená",J258,0)</f>
        <v>0</v>
      </c>
      <c r="BG258" s="247">
        <f>IF(N258="zákl. prenesená",J258,0)</f>
        <v>0</v>
      </c>
      <c r="BH258" s="247">
        <f>IF(N258="zníž. prenesená",J258,0)</f>
        <v>0</v>
      </c>
      <c r="BI258" s="247">
        <f>IF(N258="nulová",J258,0)</f>
        <v>0</v>
      </c>
      <c r="BJ258" s="14" t="s">
        <v>87</v>
      </c>
      <c r="BK258" s="247">
        <f>ROUND(I258*H258,2)</f>
        <v>0</v>
      </c>
      <c r="BL258" s="14" t="s">
        <v>183</v>
      </c>
      <c r="BM258" s="246" t="s">
        <v>587</v>
      </c>
    </row>
    <row r="259" s="2" customFormat="1" ht="24.15" customHeight="1">
      <c r="A259" s="35"/>
      <c r="B259" s="36"/>
      <c r="C259" s="234" t="s">
        <v>588</v>
      </c>
      <c r="D259" s="234" t="s">
        <v>179</v>
      </c>
      <c r="E259" s="235" t="s">
        <v>589</v>
      </c>
      <c r="F259" s="236" t="s">
        <v>590</v>
      </c>
      <c r="G259" s="237" t="s">
        <v>223</v>
      </c>
      <c r="H259" s="238">
        <v>183.27000000000001</v>
      </c>
      <c r="I259" s="239"/>
      <c r="J259" s="240">
        <f>ROUND(I259*H259,2)</f>
        <v>0</v>
      </c>
      <c r="K259" s="241"/>
      <c r="L259" s="41"/>
      <c r="M259" s="242" t="s">
        <v>1</v>
      </c>
      <c r="N259" s="243" t="s">
        <v>40</v>
      </c>
      <c r="O259" s="94"/>
      <c r="P259" s="244">
        <f>O259*H259</f>
        <v>0</v>
      </c>
      <c r="Q259" s="244">
        <v>0.0049500000000000004</v>
      </c>
      <c r="R259" s="244">
        <f>Q259*H259</f>
        <v>0.90718650000000012</v>
      </c>
      <c r="S259" s="244">
        <v>0</v>
      </c>
      <c r="T259" s="245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46" t="s">
        <v>183</v>
      </c>
      <c r="AT259" s="246" t="s">
        <v>179</v>
      </c>
      <c r="AU259" s="246" t="s">
        <v>87</v>
      </c>
      <c r="AY259" s="14" t="s">
        <v>177</v>
      </c>
      <c r="BE259" s="247">
        <f>IF(N259="základná",J259,0)</f>
        <v>0</v>
      </c>
      <c r="BF259" s="247">
        <f>IF(N259="znížená",J259,0)</f>
        <v>0</v>
      </c>
      <c r="BG259" s="247">
        <f>IF(N259="zákl. prenesená",J259,0)</f>
        <v>0</v>
      </c>
      <c r="BH259" s="247">
        <f>IF(N259="zníž. prenesená",J259,0)</f>
        <v>0</v>
      </c>
      <c r="BI259" s="247">
        <f>IF(N259="nulová",J259,0)</f>
        <v>0</v>
      </c>
      <c r="BJ259" s="14" t="s">
        <v>87</v>
      </c>
      <c r="BK259" s="247">
        <f>ROUND(I259*H259,2)</f>
        <v>0</v>
      </c>
      <c r="BL259" s="14" t="s">
        <v>183</v>
      </c>
      <c r="BM259" s="246" t="s">
        <v>591</v>
      </c>
    </row>
    <row r="260" s="2" customFormat="1" ht="24.15" customHeight="1">
      <c r="A260" s="35"/>
      <c r="B260" s="36"/>
      <c r="C260" s="234" t="s">
        <v>592</v>
      </c>
      <c r="D260" s="234" t="s">
        <v>179</v>
      </c>
      <c r="E260" s="235" t="s">
        <v>593</v>
      </c>
      <c r="F260" s="236" t="s">
        <v>594</v>
      </c>
      <c r="G260" s="237" t="s">
        <v>182</v>
      </c>
      <c r="H260" s="238">
        <v>250</v>
      </c>
      <c r="I260" s="239"/>
      <c r="J260" s="240">
        <f>ROUND(I260*H260,2)</f>
        <v>0</v>
      </c>
      <c r="K260" s="241"/>
      <c r="L260" s="41"/>
      <c r="M260" s="242" t="s">
        <v>1</v>
      </c>
      <c r="N260" s="243" t="s">
        <v>40</v>
      </c>
      <c r="O260" s="94"/>
      <c r="P260" s="244">
        <f>O260*H260</f>
        <v>0</v>
      </c>
      <c r="Q260" s="244">
        <v>0.075520000000000004</v>
      </c>
      <c r="R260" s="244">
        <f>Q260*H260</f>
        <v>18.880000000000003</v>
      </c>
      <c r="S260" s="244">
        <v>0</v>
      </c>
      <c r="T260" s="245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46" t="s">
        <v>183</v>
      </c>
      <c r="AT260" s="246" t="s">
        <v>179</v>
      </c>
      <c r="AU260" s="246" t="s">
        <v>87</v>
      </c>
      <c r="AY260" s="14" t="s">
        <v>177</v>
      </c>
      <c r="BE260" s="247">
        <f>IF(N260="základná",J260,0)</f>
        <v>0</v>
      </c>
      <c r="BF260" s="247">
        <f>IF(N260="znížená",J260,0)</f>
        <v>0</v>
      </c>
      <c r="BG260" s="247">
        <f>IF(N260="zákl. prenesená",J260,0)</f>
        <v>0</v>
      </c>
      <c r="BH260" s="247">
        <f>IF(N260="zníž. prenesená",J260,0)</f>
        <v>0</v>
      </c>
      <c r="BI260" s="247">
        <f>IF(N260="nulová",J260,0)</f>
        <v>0</v>
      </c>
      <c r="BJ260" s="14" t="s">
        <v>87</v>
      </c>
      <c r="BK260" s="247">
        <f>ROUND(I260*H260,2)</f>
        <v>0</v>
      </c>
      <c r="BL260" s="14" t="s">
        <v>183</v>
      </c>
      <c r="BM260" s="246" t="s">
        <v>595</v>
      </c>
    </row>
    <row r="261" s="2" customFormat="1" ht="24.15" customHeight="1">
      <c r="A261" s="35"/>
      <c r="B261" s="36"/>
      <c r="C261" s="234" t="s">
        <v>596</v>
      </c>
      <c r="D261" s="234" t="s">
        <v>179</v>
      </c>
      <c r="E261" s="235" t="s">
        <v>597</v>
      </c>
      <c r="F261" s="236" t="s">
        <v>598</v>
      </c>
      <c r="G261" s="237" t="s">
        <v>182</v>
      </c>
      <c r="H261" s="238">
        <v>280</v>
      </c>
      <c r="I261" s="239"/>
      <c r="J261" s="240">
        <f>ROUND(I261*H261,2)</f>
        <v>0</v>
      </c>
      <c r="K261" s="241"/>
      <c r="L261" s="41"/>
      <c r="M261" s="242" t="s">
        <v>1</v>
      </c>
      <c r="N261" s="243" t="s">
        <v>40</v>
      </c>
      <c r="O261" s="94"/>
      <c r="P261" s="244">
        <f>O261*H261</f>
        <v>0</v>
      </c>
      <c r="Q261" s="244">
        <v>0.0028</v>
      </c>
      <c r="R261" s="244">
        <f>Q261*H261</f>
        <v>0.78400000000000003</v>
      </c>
      <c r="S261" s="244">
        <v>0</v>
      </c>
      <c r="T261" s="245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46" t="s">
        <v>183</v>
      </c>
      <c r="AT261" s="246" t="s">
        <v>179</v>
      </c>
      <c r="AU261" s="246" t="s">
        <v>87</v>
      </c>
      <c r="AY261" s="14" t="s">
        <v>177</v>
      </c>
      <c r="BE261" s="247">
        <f>IF(N261="základná",J261,0)</f>
        <v>0</v>
      </c>
      <c r="BF261" s="247">
        <f>IF(N261="znížená",J261,0)</f>
        <v>0</v>
      </c>
      <c r="BG261" s="247">
        <f>IF(N261="zákl. prenesená",J261,0)</f>
        <v>0</v>
      </c>
      <c r="BH261" s="247">
        <f>IF(N261="zníž. prenesená",J261,0)</f>
        <v>0</v>
      </c>
      <c r="BI261" s="247">
        <f>IF(N261="nulová",J261,0)</f>
        <v>0</v>
      </c>
      <c r="BJ261" s="14" t="s">
        <v>87</v>
      </c>
      <c r="BK261" s="247">
        <f>ROUND(I261*H261,2)</f>
        <v>0</v>
      </c>
      <c r="BL261" s="14" t="s">
        <v>183</v>
      </c>
      <c r="BM261" s="246" t="s">
        <v>599</v>
      </c>
    </row>
    <row r="262" s="2" customFormat="1" ht="33" customHeight="1">
      <c r="A262" s="35"/>
      <c r="B262" s="36"/>
      <c r="C262" s="234" t="s">
        <v>600</v>
      </c>
      <c r="D262" s="234" t="s">
        <v>179</v>
      </c>
      <c r="E262" s="235" t="s">
        <v>601</v>
      </c>
      <c r="F262" s="236" t="s">
        <v>602</v>
      </c>
      <c r="G262" s="237" t="s">
        <v>182</v>
      </c>
      <c r="H262" s="238">
        <v>112.953</v>
      </c>
      <c r="I262" s="239"/>
      <c r="J262" s="240">
        <f>ROUND(I262*H262,2)</f>
        <v>0</v>
      </c>
      <c r="K262" s="241"/>
      <c r="L262" s="41"/>
      <c r="M262" s="242" t="s">
        <v>1</v>
      </c>
      <c r="N262" s="243" t="s">
        <v>40</v>
      </c>
      <c r="O262" s="94"/>
      <c r="P262" s="244">
        <f>O262*H262</f>
        <v>0</v>
      </c>
      <c r="Q262" s="244">
        <v>0.037560000000000003</v>
      </c>
      <c r="R262" s="244">
        <f>Q262*H262</f>
        <v>4.2425146800000002</v>
      </c>
      <c r="S262" s="244">
        <v>0</v>
      </c>
      <c r="T262" s="245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46" t="s">
        <v>183</v>
      </c>
      <c r="AT262" s="246" t="s">
        <v>179</v>
      </c>
      <c r="AU262" s="246" t="s">
        <v>87</v>
      </c>
      <c r="AY262" s="14" t="s">
        <v>177</v>
      </c>
      <c r="BE262" s="247">
        <f>IF(N262="základná",J262,0)</f>
        <v>0</v>
      </c>
      <c r="BF262" s="247">
        <f>IF(N262="znížená",J262,0)</f>
        <v>0</v>
      </c>
      <c r="BG262" s="247">
        <f>IF(N262="zákl. prenesená",J262,0)</f>
        <v>0</v>
      </c>
      <c r="BH262" s="247">
        <f>IF(N262="zníž. prenesená",J262,0)</f>
        <v>0</v>
      </c>
      <c r="BI262" s="247">
        <f>IF(N262="nulová",J262,0)</f>
        <v>0</v>
      </c>
      <c r="BJ262" s="14" t="s">
        <v>87</v>
      </c>
      <c r="BK262" s="247">
        <f>ROUND(I262*H262,2)</f>
        <v>0</v>
      </c>
      <c r="BL262" s="14" t="s">
        <v>183</v>
      </c>
      <c r="BM262" s="246" t="s">
        <v>603</v>
      </c>
    </row>
    <row r="263" s="2" customFormat="1" ht="33" customHeight="1">
      <c r="A263" s="35"/>
      <c r="B263" s="36"/>
      <c r="C263" s="234" t="s">
        <v>604</v>
      </c>
      <c r="D263" s="234" t="s">
        <v>179</v>
      </c>
      <c r="E263" s="235" t="s">
        <v>605</v>
      </c>
      <c r="F263" s="236" t="s">
        <v>606</v>
      </c>
      <c r="G263" s="237" t="s">
        <v>223</v>
      </c>
      <c r="H263" s="238">
        <v>164.78</v>
      </c>
      <c r="I263" s="239"/>
      <c r="J263" s="240">
        <f>ROUND(I263*H263,2)</f>
        <v>0</v>
      </c>
      <c r="K263" s="241"/>
      <c r="L263" s="41"/>
      <c r="M263" s="242" t="s">
        <v>1</v>
      </c>
      <c r="N263" s="243" t="s">
        <v>40</v>
      </c>
      <c r="O263" s="94"/>
      <c r="P263" s="244">
        <f>O263*H263</f>
        <v>0</v>
      </c>
      <c r="Q263" s="244">
        <v>0.01006</v>
      </c>
      <c r="R263" s="244">
        <f>Q263*H263</f>
        <v>1.6576868</v>
      </c>
      <c r="S263" s="244">
        <v>0</v>
      </c>
      <c r="T263" s="245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46" t="s">
        <v>183</v>
      </c>
      <c r="AT263" s="246" t="s">
        <v>179</v>
      </c>
      <c r="AU263" s="246" t="s">
        <v>87</v>
      </c>
      <c r="AY263" s="14" t="s">
        <v>177</v>
      </c>
      <c r="BE263" s="247">
        <f>IF(N263="základná",J263,0)</f>
        <v>0</v>
      </c>
      <c r="BF263" s="247">
        <f>IF(N263="znížená",J263,0)</f>
        <v>0</v>
      </c>
      <c r="BG263" s="247">
        <f>IF(N263="zákl. prenesená",J263,0)</f>
        <v>0</v>
      </c>
      <c r="BH263" s="247">
        <f>IF(N263="zníž. prenesená",J263,0)</f>
        <v>0</v>
      </c>
      <c r="BI263" s="247">
        <f>IF(N263="nulová",J263,0)</f>
        <v>0</v>
      </c>
      <c r="BJ263" s="14" t="s">
        <v>87</v>
      </c>
      <c r="BK263" s="247">
        <f>ROUND(I263*H263,2)</f>
        <v>0</v>
      </c>
      <c r="BL263" s="14" t="s">
        <v>183</v>
      </c>
      <c r="BM263" s="246" t="s">
        <v>607</v>
      </c>
    </row>
    <row r="264" s="2" customFormat="1" ht="24.15" customHeight="1">
      <c r="A264" s="35"/>
      <c r="B264" s="36"/>
      <c r="C264" s="234" t="s">
        <v>608</v>
      </c>
      <c r="D264" s="234" t="s">
        <v>179</v>
      </c>
      <c r="E264" s="235" t="s">
        <v>609</v>
      </c>
      <c r="F264" s="236" t="s">
        <v>610</v>
      </c>
      <c r="G264" s="237" t="s">
        <v>223</v>
      </c>
      <c r="H264" s="238">
        <v>1617.2529999999999</v>
      </c>
      <c r="I264" s="239"/>
      <c r="J264" s="240">
        <f>ROUND(I264*H264,2)</f>
        <v>0</v>
      </c>
      <c r="K264" s="241"/>
      <c r="L264" s="41"/>
      <c r="M264" s="242" t="s">
        <v>1</v>
      </c>
      <c r="N264" s="243" t="s">
        <v>40</v>
      </c>
      <c r="O264" s="94"/>
      <c r="P264" s="244">
        <f>O264*H264</f>
        <v>0</v>
      </c>
      <c r="Q264" s="244">
        <v>0.0049300000000000004</v>
      </c>
      <c r="R264" s="244">
        <f>Q264*H264</f>
        <v>7.9730572899999999</v>
      </c>
      <c r="S264" s="244">
        <v>0</v>
      </c>
      <c r="T264" s="245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46" t="s">
        <v>183</v>
      </c>
      <c r="AT264" s="246" t="s">
        <v>179</v>
      </c>
      <c r="AU264" s="246" t="s">
        <v>87</v>
      </c>
      <c r="AY264" s="14" t="s">
        <v>177</v>
      </c>
      <c r="BE264" s="247">
        <f>IF(N264="základná",J264,0)</f>
        <v>0</v>
      </c>
      <c r="BF264" s="247">
        <f>IF(N264="znížená",J264,0)</f>
        <v>0</v>
      </c>
      <c r="BG264" s="247">
        <f>IF(N264="zákl. prenesená",J264,0)</f>
        <v>0</v>
      </c>
      <c r="BH264" s="247">
        <f>IF(N264="zníž. prenesená",J264,0)</f>
        <v>0</v>
      </c>
      <c r="BI264" s="247">
        <f>IF(N264="nulová",J264,0)</f>
        <v>0</v>
      </c>
      <c r="BJ264" s="14" t="s">
        <v>87</v>
      </c>
      <c r="BK264" s="247">
        <f>ROUND(I264*H264,2)</f>
        <v>0</v>
      </c>
      <c r="BL264" s="14" t="s">
        <v>183</v>
      </c>
      <c r="BM264" s="246" t="s">
        <v>611</v>
      </c>
    </row>
    <row r="265" s="2" customFormat="1" ht="24.15" customHeight="1">
      <c r="A265" s="35"/>
      <c r="B265" s="36"/>
      <c r="C265" s="234" t="s">
        <v>612</v>
      </c>
      <c r="D265" s="234" t="s">
        <v>179</v>
      </c>
      <c r="E265" s="235" t="s">
        <v>613</v>
      </c>
      <c r="F265" s="236" t="s">
        <v>614</v>
      </c>
      <c r="G265" s="237" t="s">
        <v>223</v>
      </c>
      <c r="H265" s="238">
        <v>1617.2529999999999</v>
      </c>
      <c r="I265" s="239"/>
      <c r="J265" s="240">
        <f>ROUND(I265*H265,2)</f>
        <v>0</v>
      </c>
      <c r="K265" s="241"/>
      <c r="L265" s="41"/>
      <c r="M265" s="242" t="s">
        <v>1</v>
      </c>
      <c r="N265" s="243" t="s">
        <v>40</v>
      </c>
      <c r="O265" s="94"/>
      <c r="P265" s="244">
        <f>O265*H265</f>
        <v>0</v>
      </c>
      <c r="Q265" s="244">
        <v>0.0315</v>
      </c>
      <c r="R265" s="244">
        <f>Q265*H265</f>
        <v>50.943469499999999</v>
      </c>
      <c r="S265" s="244">
        <v>0</v>
      </c>
      <c r="T265" s="245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46" t="s">
        <v>183</v>
      </c>
      <c r="AT265" s="246" t="s">
        <v>179</v>
      </c>
      <c r="AU265" s="246" t="s">
        <v>87</v>
      </c>
      <c r="AY265" s="14" t="s">
        <v>177</v>
      </c>
      <c r="BE265" s="247">
        <f>IF(N265="základná",J265,0)</f>
        <v>0</v>
      </c>
      <c r="BF265" s="247">
        <f>IF(N265="znížená",J265,0)</f>
        <v>0</v>
      </c>
      <c r="BG265" s="247">
        <f>IF(N265="zákl. prenesená",J265,0)</f>
        <v>0</v>
      </c>
      <c r="BH265" s="247">
        <f>IF(N265="zníž. prenesená",J265,0)</f>
        <v>0</v>
      </c>
      <c r="BI265" s="247">
        <f>IF(N265="nulová",J265,0)</f>
        <v>0</v>
      </c>
      <c r="BJ265" s="14" t="s">
        <v>87</v>
      </c>
      <c r="BK265" s="247">
        <f>ROUND(I265*H265,2)</f>
        <v>0</v>
      </c>
      <c r="BL265" s="14" t="s">
        <v>183</v>
      </c>
      <c r="BM265" s="246" t="s">
        <v>615</v>
      </c>
    </row>
    <row r="266" s="2" customFormat="1" ht="24.15" customHeight="1">
      <c r="A266" s="35"/>
      <c r="B266" s="36"/>
      <c r="C266" s="234" t="s">
        <v>616</v>
      </c>
      <c r="D266" s="234" t="s">
        <v>179</v>
      </c>
      <c r="E266" s="235" t="s">
        <v>617</v>
      </c>
      <c r="F266" s="236" t="s">
        <v>618</v>
      </c>
      <c r="G266" s="237" t="s">
        <v>223</v>
      </c>
      <c r="H266" s="238">
        <v>1223.0519999999999</v>
      </c>
      <c r="I266" s="239"/>
      <c r="J266" s="240">
        <f>ROUND(I266*H266,2)</f>
        <v>0</v>
      </c>
      <c r="K266" s="241"/>
      <c r="L266" s="41"/>
      <c r="M266" s="242" t="s">
        <v>1</v>
      </c>
      <c r="N266" s="243" t="s">
        <v>40</v>
      </c>
      <c r="O266" s="94"/>
      <c r="P266" s="244">
        <f>O266*H266</f>
        <v>0</v>
      </c>
      <c r="Q266" s="244">
        <v>0.0047200000000000002</v>
      </c>
      <c r="R266" s="244">
        <f>Q266*H266</f>
        <v>5.77280544</v>
      </c>
      <c r="S266" s="244">
        <v>0</v>
      </c>
      <c r="T266" s="245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46" t="s">
        <v>183</v>
      </c>
      <c r="AT266" s="246" t="s">
        <v>179</v>
      </c>
      <c r="AU266" s="246" t="s">
        <v>87</v>
      </c>
      <c r="AY266" s="14" t="s">
        <v>177</v>
      </c>
      <c r="BE266" s="247">
        <f>IF(N266="základná",J266,0)</f>
        <v>0</v>
      </c>
      <c r="BF266" s="247">
        <f>IF(N266="znížená",J266,0)</f>
        <v>0</v>
      </c>
      <c r="BG266" s="247">
        <f>IF(N266="zákl. prenesená",J266,0)</f>
        <v>0</v>
      </c>
      <c r="BH266" s="247">
        <f>IF(N266="zníž. prenesená",J266,0)</f>
        <v>0</v>
      </c>
      <c r="BI266" s="247">
        <f>IF(N266="nulová",J266,0)</f>
        <v>0</v>
      </c>
      <c r="BJ266" s="14" t="s">
        <v>87</v>
      </c>
      <c r="BK266" s="247">
        <f>ROUND(I266*H266,2)</f>
        <v>0</v>
      </c>
      <c r="BL266" s="14" t="s">
        <v>183</v>
      </c>
      <c r="BM266" s="246" t="s">
        <v>619</v>
      </c>
    </row>
    <row r="267" s="2" customFormat="1" ht="16.5" customHeight="1">
      <c r="A267" s="35"/>
      <c r="B267" s="36"/>
      <c r="C267" s="234" t="s">
        <v>620</v>
      </c>
      <c r="D267" s="234" t="s">
        <v>179</v>
      </c>
      <c r="E267" s="235" t="s">
        <v>621</v>
      </c>
      <c r="F267" s="236" t="s">
        <v>622</v>
      </c>
      <c r="G267" s="237" t="s">
        <v>223</v>
      </c>
      <c r="H267" s="238">
        <v>335.72199999999998</v>
      </c>
      <c r="I267" s="239"/>
      <c r="J267" s="240">
        <f>ROUND(I267*H267,2)</f>
        <v>0</v>
      </c>
      <c r="K267" s="241"/>
      <c r="L267" s="41"/>
      <c r="M267" s="242" t="s">
        <v>1</v>
      </c>
      <c r="N267" s="243" t="s">
        <v>40</v>
      </c>
      <c r="O267" s="94"/>
      <c r="P267" s="244">
        <f>O267*H267</f>
        <v>0</v>
      </c>
      <c r="Q267" s="244">
        <v>0.00022000000000000001</v>
      </c>
      <c r="R267" s="244">
        <f>Q267*H267</f>
        <v>0.073858839999999995</v>
      </c>
      <c r="S267" s="244">
        <v>0</v>
      </c>
      <c r="T267" s="245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46" t="s">
        <v>183</v>
      </c>
      <c r="AT267" s="246" t="s">
        <v>179</v>
      </c>
      <c r="AU267" s="246" t="s">
        <v>87</v>
      </c>
      <c r="AY267" s="14" t="s">
        <v>177</v>
      </c>
      <c r="BE267" s="247">
        <f>IF(N267="základná",J267,0)</f>
        <v>0</v>
      </c>
      <c r="BF267" s="247">
        <f>IF(N267="znížená",J267,0)</f>
        <v>0</v>
      </c>
      <c r="BG267" s="247">
        <f>IF(N267="zákl. prenesená",J267,0)</f>
        <v>0</v>
      </c>
      <c r="BH267" s="247">
        <f>IF(N267="zníž. prenesená",J267,0)</f>
        <v>0</v>
      </c>
      <c r="BI267" s="247">
        <f>IF(N267="nulová",J267,0)</f>
        <v>0</v>
      </c>
      <c r="BJ267" s="14" t="s">
        <v>87</v>
      </c>
      <c r="BK267" s="247">
        <f>ROUND(I267*H267,2)</f>
        <v>0</v>
      </c>
      <c r="BL267" s="14" t="s">
        <v>183</v>
      </c>
      <c r="BM267" s="246" t="s">
        <v>623</v>
      </c>
    </row>
    <row r="268" s="2" customFormat="1" ht="24.15" customHeight="1">
      <c r="A268" s="35"/>
      <c r="B268" s="36"/>
      <c r="C268" s="234" t="s">
        <v>624</v>
      </c>
      <c r="D268" s="234" t="s">
        <v>179</v>
      </c>
      <c r="E268" s="235" t="s">
        <v>625</v>
      </c>
      <c r="F268" s="236" t="s">
        <v>626</v>
      </c>
      <c r="G268" s="237" t="s">
        <v>223</v>
      </c>
      <c r="H268" s="238">
        <v>832.81399999999996</v>
      </c>
      <c r="I268" s="239"/>
      <c r="J268" s="240">
        <f>ROUND(I268*H268,2)</f>
        <v>0</v>
      </c>
      <c r="K268" s="241"/>
      <c r="L268" s="41"/>
      <c r="M268" s="242" t="s">
        <v>1</v>
      </c>
      <c r="N268" s="243" t="s">
        <v>40</v>
      </c>
      <c r="O268" s="94"/>
      <c r="P268" s="244">
        <f>O268*H268</f>
        <v>0</v>
      </c>
      <c r="Q268" s="244">
        <v>0.00021000000000000001</v>
      </c>
      <c r="R268" s="244">
        <f>Q268*H268</f>
        <v>0.17489094</v>
      </c>
      <c r="S268" s="244">
        <v>0</v>
      </c>
      <c r="T268" s="245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46" t="s">
        <v>183</v>
      </c>
      <c r="AT268" s="246" t="s">
        <v>179</v>
      </c>
      <c r="AU268" s="246" t="s">
        <v>87</v>
      </c>
      <c r="AY268" s="14" t="s">
        <v>177</v>
      </c>
      <c r="BE268" s="247">
        <f>IF(N268="základná",J268,0)</f>
        <v>0</v>
      </c>
      <c r="BF268" s="247">
        <f>IF(N268="znížená",J268,0)</f>
        <v>0</v>
      </c>
      <c r="BG268" s="247">
        <f>IF(N268="zákl. prenesená",J268,0)</f>
        <v>0</v>
      </c>
      <c r="BH268" s="247">
        <f>IF(N268="zníž. prenesená",J268,0)</f>
        <v>0</v>
      </c>
      <c r="BI268" s="247">
        <f>IF(N268="nulová",J268,0)</f>
        <v>0</v>
      </c>
      <c r="BJ268" s="14" t="s">
        <v>87</v>
      </c>
      <c r="BK268" s="247">
        <f>ROUND(I268*H268,2)</f>
        <v>0</v>
      </c>
      <c r="BL268" s="14" t="s">
        <v>183</v>
      </c>
      <c r="BM268" s="246" t="s">
        <v>627</v>
      </c>
    </row>
    <row r="269" s="2" customFormat="1" ht="24.15" customHeight="1">
      <c r="A269" s="35"/>
      <c r="B269" s="36"/>
      <c r="C269" s="234" t="s">
        <v>628</v>
      </c>
      <c r="D269" s="234" t="s">
        <v>179</v>
      </c>
      <c r="E269" s="235" t="s">
        <v>629</v>
      </c>
      <c r="F269" s="236" t="s">
        <v>630</v>
      </c>
      <c r="G269" s="237" t="s">
        <v>223</v>
      </c>
      <c r="H269" s="238">
        <v>752.82399999999996</v>
      </c>
      <c r="I269" s="239"/>
      <c r="J269" s="240">
        <f>ROUND(I269*H269,2)</f>
        <v>0</v>
      </c>
      <c r="K269" s="241"/>
      <c r="L269" s="41"/>
      <c r="M269" s="242" t="s">
        <v>1</v>
      </c>
      <c r="N269" s="243" t="s">
        <v>40</v>
      </c>
      <c r="O269" s="94"/>
      <c r="P269" s="244">
        <f>O269*H269</f>
        <v>0</v>
      </c>
      <c r="Q269" s="244">
        <v>0.00232</v>
      </c>
      <c r="R269" s="244">
        <f>Q269*H269</f>
        <v>1.7465516799999998</v>
      </c>
      <c r="S269" s="244">
        <v>0</v>
      </c>
      <c r="T269" s="245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46" t="s">
        <v>183</v>
      </c>
      <c r="AT269" s="246" t="s">
        <v>179</v>
      </c>
      <c r="AU269" s="246" t="s">
        <v>87</v>
      </c>
      <c r="AY269" s="14" t="s">
        <v>177</v>
      </c>
      <c r="BE269" s="247">
        <f>IF(N269="základná",J269,0)</f>
        <v>0</v>
      </c>
      <c r="BF269" s="247">
        <f>IF(N269="znížená",J269,0)</f>
        <v>0</v>
      </c>
      <c r="BG269" s="247">
        <f>IF(N269="zákl. prenesená",J269,0)</f>
        <v>0</v>
      </c>
      <c r="BH269" s="247">
        <f>IF(N269="zníž. prenesená",J269,0)</f>
        <v>0</v>
      </c>
      <c r="BI269" s="247">
        <f>IF(N269="nulová",J269,0)</f>
        <v>0</v>
      </c>
      <c r="BJ269" s="14" t="s">
        <v>87</v>
      </c>
      <c r="BK269" s="247">
        <f>ROUND(I269*H269,2)</f>
        <v>0</v>
      </c>
      <c r="BL269" s="14" t="s">
        <v>183</v>
      </c>
      <c r="BM269" s="246" t="s">
        <v>631</v>
      </c>
    </row>
    <row r="270" s="2" customFormat="1" ht="16.5" customHeight="1">
      <c r="A270" s="35"/>
      <c r="B270" s="36"/>
      <c r="C270" s="234" t="s">
        <v>632</v>
      </c>
      <c r="D270" s="234" t="s">
        <v>179</v>
      </c>
      <c r="E270" s="235" t="s">
        <v>633</v>
      </c>
      <c r="F270" s="236" t="s">
        <v>634</v>
      </c>
      <c r="G270" s="237" t="s">
        <v>223</v>
      </c>
      <c r="H270" s="238">
        <v>221.94900000000001</v>
      </c>
      <c r="I270" s="239"/>
      <c r="J270" s="240">
        <f>ROUND(I270*H270,2)</f>
        <v>0</v>
      </c>
      <c r="K270" s="241"/>
      <c r="L270" s="41"/>
      <c r="M270" s="242" t="s">
        <v>1</v>
      </c>
      <c r="N270" s="243" t="s">
        <v>40</v>
      </c>
      <c r="O270" s="94"/>
      <c r="P270" s="244">
        <f>O270*H270</f>
        <v>0</v>
      </c>
      <c r="Q270" s="244">
        <v>0.00035</v>
      </c>
      <c r="R270" s="244">
        <f>Q270*H270</f>
        <v>0.077682150000000005</v>
      </c>
      <c r="S270" s="244">
        <v>0</v>
      </c>
      <c r="T270" s="245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46" t="s">
        <v>183</v>
      </c>
      <c r="AT270" s="246" t="s">
        <v>179</v>
      </c>
      <c r="AU270" s="246" t="s">
        <v>87</v>
      </c>
      <c r="AY270" s="14" t="s">
        <v>177</v>
      </c>
      <c r="BE270" s="247">
        <f>IF(N270="základná",J270,0)</f>
        <v>0</v>
      </c>
      <c r="BF270" s="247">
        <f>IF(N270="znížená",J270,0)</f>
        <v>0</v>
      </c>
      <c r="BG270" s="247">
        <f>IF(N270="zákl. prenesená",J270,0)</f>
        <v>0</v>
      </c>
      <c r="BH270" s="247">
        <f>IF(N270="zníž. prenesená",J270,0)</f>
        <v>0</v>
      </c>
      <c r="BI270" s="247">
        <f>IF(N270="nulová",J270,0)</f>
        <v>0</v>
      </c>
      <c r="BJ270" s="14" t="s">
        <v>87</v>
      </c>
      <c r="BK270" s="247">
        <f>ROUND(I270*H270,2)</f>
        <v>0</v>
      </c>
      <c r="BL270" s="14" t="s">
        <v>183</v>
      </c>
      <c r="BM270" s="246" t="s">
        <v>635</v>
      </c>
    </row>
    <row r="271" s="2" customFormat="1" ht="24.15" customHeight="1">
      <c r="A271" s="35"/>
      <c r="B271" s="36"/>
      <c r="C271" s="234" t="s">
        <v>636</v>
      </c>
      <c r="D271" s="234" t="s">
        <v>179</v>
      </c>
      <c r="E271" s="235" t="s">
        <v>637</v>
      </c>
      <c r="F271" s="236" t="s">
        <v>638</v>
      </c>
      <c r="G271" s="237" t="s">
        <v>223</v>
      </c>
      <c r="H271" s="238">
        <v>335.72199999999998</v>
      </c>
      <c r="I271" s="239"/>
      <c r="J271" s="240">
        <f>ROUND(I271*H271,2)</f>
        <v>0</v>
      </c>
      <c r="K271" s="241"/>
      <c r="L271" s="41"/>
      <c r="M271" s="242" t="s">
        <v>1</v>
      </c>
      <c r="N271" s="243" t="s">
        <v>40</v>
      </c>
      <c r="O271" s="94"/>
      <c r="P271" s="244">
        <f>O271*H271</f>
        <v>0</v>
      </c>
      <c r="Q271" s="244">
        <v>0.00415</v>
      </c>
      <c r="R271" s="244">
        <f>Q271*H271</f>
        <v>1.3932462999999999</v>
      </c>
      <c r="S271" s="244">
        <v>0</v>
      </c>
      <c r="T271" s="245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46" t="s">
        <v>183</v>
      </c>
      <c r="AT271" s="246" t="s">
        <v>179</v>
      </c>
      <c r="AU271" s="246" t="s">
        <v>87</v>
      </c>
      <c r="AY271" s="14" t="s">
        <v>177</v>
      </c>
      <c r="BE271" s="247">
        <f>IF(N271="základná",J271,0)</f>
        <v>0</v>
      </c>
      <c r="BF271" s="247">
        <f>IF(N271="znížená",J271,0)</f>
        <v>0</v>
      </c>
      <c r="BG271" s="247">
        <f>IF(N271="zákl. prenesená",J271,0)</f>
        <v>0</v>
      </c>
      <c r="BH271" s="247">
        <f>IF(N271="zníž. prenesená",J271,0)</f>
        <v>0</v>
      </c>
      <c r="BI271" s="247">
        <f>IF(N271="nulová",J271,0)</f>
        <v>0</v>
      </c>
      <c r="BJ271" s="14" t="s">
        <v>87</v>
      </c>
      <c r="BK271" s="247">
        <f>ROUND(I271*H271,2)</f>
        <v>0</v>
      </c>
      <c r="BL271" s="14" t="s">
        <v>183</v>
      </c>
      <c r="BM271" s="246" t="s">
        <v>639</v>
      </c>
    </row>
    <row r="272" s="2" customFormat="1" ht="16.5" customHeight="1">
      <c r="A272" s="35"/>
      <c r="B272" s="36"/>
      <c r="C272" s="234" t="s">
        <v>640</v>
      </c>
      <c r="D272" s="234" t="s">
        <v>179</v>
      </c>
      <c r="E272" s="235" t="s">
        <v>641</v>
      </c>
      <c r="F272" s="236" t="s">
        <v>642</v>
      </c>
      <c r="G272" s="237" t="s">
        <v>223</v>
      </c>
      <c r="H272" s="238">
        <v>79.989999999999995</v>
      </c>
      <c r="I272" s="239"/>
      <c r="J272" s="240">
        <f>ROUND(I272*H272,2)</f>
        <v>0</v>
      </c>
      <c r="K272" s="241"/>
      <c r="L272" s="41"/>
      <c r="M272" s="242" t="s">
        <v>1</v>
      </c>
      <c r="N272" s="243" t="s">
        <v>40</v>
      </c>
      <c r="O272" s="94"/>
      <c r="P272" s="244">
        <f>O272*H272</f>
        <v>0</v>
      </c>
      <c r="Q272" s="244">
        <v>0.00058</v>
      </c>
      <c r="R272" s="244">
        <f>Q272*H272</f>
        <v>0.046394199999999997</v>
      </c>
      <c r="S272" s="244">
        <v>0</v>
      </c>
      <c r="T272" s="245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46" t="s">
        <v>183</v>
      </c>
      <c r="AT272" s="246" t="s">
        <v>179</v>
      </c>
      <c r="AU272" s="246" t="s">
        <v>87</v>
      </c>
      <c r="AY272" s="14" t="s">
        <v>177</v>
      </c>
      <c r="BE272" s="247">
        <f>IF(N272="základná",J272,0)</f>
        <v>0</v>
      </c>
      <c r="BF272" s="247">
        <f>IF(N272="znížená",J272,0)</f>
        <v>0</v>
      </c>
      <c r="BG272" s="247">
        <f>IF(N272="zákl. prenesená",J272,0)</f>
        <v>0</v>
      </c>
      <c r="BH272" s="247">
        <f>IF(N272="zníž. prenesená",J272,0)</f>
        <v>0</v>
      </c>
      <c r="BI272" s="247">
        <f>IF(N272="nulová",J272,0)</f>
        <v>0</v>
      </c>
      <c r="BJ272" s="14" t="s">
        <v>87</v>
      </c>
      <c r="BK272" s="247">
        <f>ROUND(I272*H272,2)</f>
        <v>0</v>
      </c>
      <c r="BL272" s="14" t="s">
        <v>183</v>
      </c>
      <c r="BM272" s="246" t="s">
        <v>643</v>
      </c>
    </row>
    <row r="273" s="2" customFormat="1" ht="24.15" customHeight="1">
      <c r="A273" s="35"/>
      <c r="B273" s="36"/>
      <c r="C273" s="234" t="s">
        <v>644</v>
      </c>
      <c r="D273" s="234" t="s">
        <v>179</v>
      </c>
      <c r="E273" s="235" t="s">
        <v>645</v>
      </c>
      <c r="F273" s="236" t="s">
        <v>646</v>
      </c>
      <c r="G273" s="237" t="s">
        <v>223</v>
      </c>
      <c r="H273" s="238">
        <v>248.72800000000001</v>
      </c>
      <c r="I273" s="239"/>
      <c r="J273" s="240">
        <f>ROUND(I273*H273,2)</f>
        <v>0</v>
      </c>
      <c r="K273" s="241"/>
      <c r="L273" s="41"/>
      <c r="M273" s="242" t="s">
        <v>1</v>
      </c>
      <c r="N273" s="243" t="s">
        <v>40</v>
      </c>
      <c r="O273" s="94"/>
      <c r="P273" s="244">
        <f>O273*H273</f>
        <v>0</v>
      </c>
      <c r="Q273" s="244">
        <v>0.01383</v>
      </c>
      <c r="R273" s="244">
        <f>Q273*H273</f>
        <v>3.4399082400000003</v>
      </c>
      <c r="S273" s="244">
        <v>0</v>
      </c>
      <c r="T273" s="245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46" t="s">
        <v>183</v>
      </c>
      <c r="AT273" s="246" t="s">
        <v>179</v>
      </c>
      <c r="AU273" s="246" t="s">
        <v>87</v>
      </c>
      <c r="AY273" s="14" t="s">
        <v>177</v>
      </c>
      <c r="BE273" s="247">
        <f>IF(N273="základná",J273,0)</f>
        <v>0</v>
      </c>
      <c r="BF273" s="247">
        <f>IF(N273="znížená",J273,0)</f>
        <v>0</v>
      </c>
      <c r="BG273" s="247">
        <f>IF(N273="zákl. prenesená",J273,0)</f>
        <v>0</v>
      </c>
      <c r="BH273" s="247">
        <f>IF(N273="zníž. prenesená",J273,0)</f>
        <v>0</v>
      </c>
      <c r="BI273" s="247">
        <f>IF(N273="nulová",J273,0)</f>
        <v>0</v>
      </c>
      <c r="BJ273" s="14" t="s">
        <v>87</v>
      </c>
      <c r="BK273" s="247">
        <f>ROUND(I273*H273,2)</f>
        <v>0</v>
      </c>
      <c r="BL273" s="14" t="s">
        <v>183</v>
      </c>
      <c r="BM273" s="246" t="s">
        <v>647</v>
      </c>
    </row>
    <row r="274" s="2" customFormat="1" ht="16.5" customHeight="1">
      <c r="A274" s="35"/>
      <c r="B274" s="36"/>
      <c r="C274" s="248" t="s">
        <v>648</v>
      </c>
      <c r="D274" s="248" t="s">
        <v>270</v>
      </c>
      <c r="E274" s="249" t="s">
        <v>649</v>
      </c>
      <c r="F274" s="250" t="s">
        <v>650</v>
      </c>
      <c r="G274" s="251" t="s">
        <v>223</v>
      </c>
      <c r="H274" s="252">
        <v>127.50100000000001</v>
      </c>
      <c r="I274" s="253"/>
      <c r="J274" s="254">
        <f>ROUND(I274*H274,2)</f>
        <v>0</v>
      </c>
      <c r="K274" s="255"/>
      <c r="L274" s="256"/>
      <c r="M274" s="257" t="s">
        <v>1</v>
      </c>
      <c r="N274" s="258" t="s">
        <v>40</v>
      </c>
      <c r="O274" s="94"/>
      <c r="P274" s="244">
        <f>O274*H274</f>
        <v>0</v>
      </c>
      <c r="Q274" s="244">
        <v>0.0030000000000000001</v>
      </c>
      <c r="R274" s="244">
        <f>Q274*H274</f>
        <v>0.38250300000000004</v>
      </c>
      <c r="S274" s="244">
        <v>0</v>
      </c>
      <c r="T274" s="245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46" t="s">
        <v>208</v>
      </c>
      <c r="AT274" s="246" t="s">
        <v>270</v>
      </c>
      <c r="AU274" s="246" t="s">
        <v>87</v>
      </c>
      <c r="AY274" s="14" t="s">
        <v>177</v>
      </c>
      <c r="BE274" s="247">
        <f>IF(N274="základná",J274,0)</f>
        <v>0</v>
      </c>
      <c r="BF274" s="247">
        <f>IF(N274="znížená",J274,0)</f>
        <v>0</v>
      </c>
      <c r="BG274" s="247">
        <f>IF(N274="zákl. prenesená",J274,0)</f>
        <v>0</v>
      </c>
      <c r="BH274" s="247">
        <f>IF(N274="zníž. prenesená",J274,0)</f>
        <v>0</v>
      </c>
      <c r="BI274" s="247">
        <f>IF(N274="nulová",J274,0)</f>
        <v>0</v>
      </c>
      <c r="BJ274" s="14" t="s">
        <v>87</v>
      </c>
      <c r="BK274" s="247">
        <f>ROUND(I274*H274,2)</f>
        <v>0</v>
      </c>
      <c r="BL274" s="14" t="s">
        <v>183</v>
      </c>
      <c r="BM274" s="246" t="s">
        <v>651</v>
      </c>
    </row>
    <row r="275" s="2" customFormat="1" ht="16.5" customHeight="1">
      <c r="A275" s="35"/>
      <c r="B275" s="36"/>
      <c r="C275" s="248" t="s">
        <v>652</v>
      </c>
      <c r="D275" s="248" t="s">
        <v>270</v>
      </c>
      <c r="E275" s="249" t="s">
        <v>653</v>
      </c>
      <c r="F275" s="250" t="s">
        <v>654</v>
      </c>
      <c r="G275" s="251" t="s">
        <v>223</v>
      </c>
      <c r="H275" s="252">
        <v>13.800000000000001</v>
      </c>
      <c r="I275" s="253"/>
      <c r="J275" s="254">
        <f>ROUND(I275*H275,2)</f>
        <v>0</v>
      </c>
      <c r="K275" s="255"/>
      <c r="L275" s="256"/>
      <c r="M275" s="257" t="s">
        <v>1</v>
      </c>
      <c r="N275" s="258" t="s">
        <v>40</v>
      </c>
      <c r="O275" s="94"/>
      <c r="P275" s="244">
        <f>O275*H275</f>
        <v>0</v>
      </c>
      <c r="Q275" s="244">
        <v>0.0030000000000000001</v>
      </c>
      <c r="R275" s="244">
        <f>Q275*H275</f>
        <v>0.041400000000000006</v>
      </c>
      <c r="S275" s="244">
        <v>0</v>
      </c>
      <c r="T275" s="245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46" t="s">
        <v>208</v>
      </c>
      <c r="AT275" s="246" t="s">
        <v>270</v>
      </c>
      <c r="AU275" s="246" t="s">
        <v>87</v>
      </c>
      <c r="AY275" s="14" t="s">
        <v>177</v>
      </c>
      <c r="BE275" s="247">
        <f>IF(N275="základná",J275,0)</f>
        <v>0</v>
      </c>
      <c r="BF275" s="247">
        <f>IF(N275="znížená",J275,0)</f>
        <v>0</v>
      </c>
      <c r="BG275" s="247">
        <f>IF(N275="zákl. prenesená",J275,0)</f>
        <v>0</v>
      </c>
      <c r="BH275" s="247">
        <f>IF(N275="zníž. prenesená",J275,0)</f>
        <v>0</v>
      </c>
      <c r="BI275" s="247">
        <f>IF(N275="nulová",J275,0)</f>
        <v>0</v>
      </c>
      <c r="BJ275" s="14" t="s">
        <v>87</v>
      </c>
      <c r="BK275" s="247">
        <f>ROUND(I275*H275,2)</f>
        <v>0</v>
      </c>
      <c r="BL275" s="14" t="s">
        <v>183</v>
      </c>
      <c r="BM275" s="246" t="s">
        <v>655</v>
      </c>
    </row>
    <row r="276" s="2" customFormat="1" ht="16.5" customHeight="1">
      <c r="A276" s="35"/>
      <c r="B276" s="36"/>
      <c r="C276" s="248" t="s">
        <v>656</v>
      </c>
      <c r="D276" s="248" t="s">
        <v>270</v>
      </c>
      <c r="E276" s="249" t="s">
        <v>657</v>
      </c>
      <c r="F276" s="250" t="s">
        <v>658</v>
      </c>
      <c r="G276" s="251" t="s">
        <v>223</v>
      </c>
      <c r="H276" s="252">
        <v>115.423</v>
      </c>
      <c r="I276" s="253"/>
      <c r="J276" s="254">
        <f>ROUND(I276*H276,2)</f>
        <v>0</v>
      </c>
      <c r="K276" s="255"/>
      <c r="L276" s="256"/>
      <c r="M276" s="257" t="s">
        <v>1</v>
      </c>
      <c r="N276" s="258" t="s">
        <v>40</v>
      </c>
      <c r="O276" s="94"/>
      <c r="P276" s="244">
        <f>O276*H276</f>
        <v>0</v>
      </c>
      <c r="Q276" s="244">
        <v>0.0030000000000000001</v>
      </c>
      <c r="R276" s="244">
        <f>Q276*H276</f>
        <v>0.34626899999999999</v>
      </c>
      <c r="S276" s="244">
        <v>0</v>
      </c>
      <c r="T276" s="245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46" t="s">
        <v>208</v>
      </c>
      <c r="AT276" s="246" t="s">
        <v>270</v>
      </c>
      <c r="AU276" s="246" t="s">
        <v>87</v>
      </c>
      <c r="AY276" s="14" t="s">
        <v>177</v>
      </c>
      <c r="BE276" s="247">
        <f>IF(N276="základná",J276,0)</f>
        <v>0</v>
      </c>
      <c r="BF276" s="247">
        <f>IF(N276="znížená",J276,0)</f>
        <v>0</v>
      </c>
      <c r="BG276" s="247">
        <f>IF(N276="zákl. prenesená",J276,0)</f>
        <v>0</v>
      </c>
      <c r="BH276" s="247">
        <f>IF(N276="zníž. prenesená",J276,0)</f>
        <v>0</v>
      </c>
      <c r="BI276" s="247">
        <f>IF(N276="nulová",J276,0)</f>
        <v>0</v>
      </c>
      <c r="BJ276" s="14" t="s">
        <v>87</v>
      </c>
      <c r="BK276" s="247">
        <f>ROUND(I276*H276,2)</f>
        <v>0</v>
      </c>
      <c r="BL276" s="14" t="s">
        <v>183</v>
      </c>
      <c r="BM276" s="246" t="s">
        <v>659</v>
      </c>
    </row>
    <row r="277" s="2" customFormat="1" ht="24.15" customHeight="1">
      <c r="A277" s="35"/>
      <c r="B277" s="36"/>
      <c r="C277" s="234" t="s">
        <v>660</v>
      </c>
      <c r="D277" s="234" t="s">
        <v>179</v>
      </c>
      <c r="E277" s="235" t="s">
        <v>661</v>
      </c>
      <c r="F277" s="236" t="s">
        <v>662</v>
      </c>
      <c r="G277" s="237" t="s">
        <v>223</v>
      </c>
      <c r="H277" s="238">
        <v>28.591999999999999</v>
      </c>
      <c r="I277" s="239"/>
      <c r="J277" s="240">
        <f>ROUND(I277*H277,2)</f>
        <v>0</v>
      </c>
      <c r="K277" s="241"/>
      <c r="L277" s="41"/>
      <c r="M277" s="242" t="s">
        <v>1</v>
      </c>
      <c r="N277" s="243" t="s">
        <v>40</v>
      </c>
      <c r="O277" s="94"/>
      <c r="P277" s="244">
        <f>O277*H277</f>
        <v>0</v>
      </c>
      <c r="Q277" s="244">
        <v>0.015779999999999999</v>
      </c>
      <c r="R277" s="244">
        <f>Q277*H277</f>
        <v>0.45118175999999993</v>
      </c>
      <c r="S277" s="244">
        <v>0</v>
      </c>
      <c r="T277" s="245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46" t="s">
        <v>183</v>
      </c>
      <c r="AT277" s="246" t="s">
        <v>179</v>
      </c>
      <c r="AU277" s="246" t="s">
        <v>87</v>
      </c>
      <c r="AY277" s="14" t="s">
        <v>177</v>
      </c>
      <c r="BE277" s="247">
        <f>IF(N277="základná",J277,0)</f>
        <v>0</v>
      </c>
      <c r="BF277" s="247">
        <f>IF(N277="znížená",J277,0)</f>
        <v>0</v>
      </c>
      <c r="BG277" s="247">
        <f>IF(N277="zákl. prenesená",J277,0)</f>
        <v>0</v>
      </c>
      <c r="BH277" s="247">
        <f>IF(N277="zníž. prenesená",J277,0)</f>
        <v>0</v>
      </c>
      <c r="BI277" s="247">
        <f>IF(N277="nulová",J277,0)</f>
        <v>0</v>
      </c>
      <c r="BJ277" s="14" t="s">
        <v>87</v>
      </c>
      <c r="BK277" s="247">
        <f>ROUND(I277*H277,2)</f>
        <v>0</v>
      </c>
      <c r="BL277" s="14" t="s">
        <v>183</v>
      </c>
      <c r="BM277" s="246" t="s">
        <v>663</v>
      </c>
    </row>
    <row r="278" s="2" customFormat="1" ht="24.15" customHeight="1">
      <c r="A278" s="35"/>
      <c r="B278" s="36"/>
      <c r="C278" s="234" t="s">
        <v>664</v>
      </c>
      <c r="D278" s="234" t="s">
        <v>179</v>
      </c>
      <c r="E278" s="235" t="s">
        <v>665</v>
      </c>
      <c r="F278" s="236" t="s">
        <v>666</v>
      </c>
      <c r="G278" s="237" t="s">
        <v>223</v>
      </c>
      <c r="H278" s="238">
        <v>3.1880000000000002</v>
      </c>
      <c r="I278" s="239"/>
      <c r="J278" s="240">
        <f>ROUND(I278*H278,2)</f>
        <v>0</v>
      </c>
      <c r="K278" s="241"/>
      <c r="L278" s="41"/>
      <c r="M278" s="242" t="s">
        <v>1</v>
      </c>
      <c r="N278" s="243" t="s">
        <v>40</v>
      </c>
      <c r="O278" s="94"/>
      <c r="P278" s="244">
        <f>O278*H278</f>
        <v>0</v>
      </c>
      <c r="Q278" s="244">
        <v>0.020809999999999999</v>
      </c>
      <c r="R278" s="244">
        <f>Q278*H278</f>
        <v>0.066342280000000003</v>
      </c>
      <c r="S278" s="244">
        <v>0</v>
      </c>
      <c r="T278" s="245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46" t="s">
        <v>183</v>
      </c>
      <c r="AT278" s="246" t="s">
        <v>179</v>
      </c>
      <c r="AU278" s="246" t="s">
        <v>87</v>
      </c>
      <c r="AY278" s="14" t="s">
        <v>177</v>
      </c>
      <c r="BE278" s="247">
        <f>IF(N278="základná",J278,0)</f>
        <v>0</v>
      </c>
      <c r="BF278" s="247">
        <f>IF(N278="znížená",J278,0)</f>
        <v>0</v>
      </c>
      <c r="BG278" s="247">
        <f>IF(N278="zákl. prenesená",J278,0)</f>
        <v>0</v>
      </c>
      <c r="BH278" s="247">
        <f>IF(N278="zníž. prenesená",J278,0)</f>
        <v>0</v>
      </c>
      <c r="BI278" s="247">
        <f>IF(N278="nulová",J278,0)</f>
        <v>0</v>
      </c>
      <c r="BJ278" s="14" t="s">
        <v>87</v>
      </c>
      <c r="BK278" s="247">
        <f>ROUND(I278*H278,2)</f>
        <v>0</v>
      </c>
      <c r="BL278" s="14" t="s">
        <v>183</v>
      </c>
      <c r="BM278" s="246" t="s">
        <v>667</v>
      </c>
    </row>
    <row r="279" s="2" customFormat="1" ht="24.15" customHeight="1">
      <c r="A279" s="35"/>
      <c r="B279" s="36"/>
      <c r="C279" s="234" t="s">
        <v>668</v>
      </c>
      <c r="D279" s="234" t="s">
        <v>179</v>
      </c>
      <c r="E279" s="235" t="s">
        <v>669</v>
      </c>
      <c r="F279" s="236" t="s">
        <v>670</v>
      </c>
      <c r="G279" s="237" t="s">
        <v>223</v>
      </c>
      <c r="H279" s="238">
        <v>11.653000000000001</v>
      </c>
      <c r="I279" s="239"/>
      <c r="J279" s="240">
        <f>ROUND(I279*H279,2)</f>
        <v>0</v>
      </c>
      <c r="K279" s="241"/>
      <c r="L279" s="41"/>
      <c r="M279" s="242" t="s">
        <v>1</v>
      </c>
      <c r="N279" s="243" t="s">
        <v>40</v>
      </c>
      <c r="O279" s="94"/>
      <c r="P279" s="244">
        <f>O279*H279</f>
        <v>0</v>
      </c>
      <c r="Q279" s="244">
        <v>0.02759</v>
      </c>
      <c r="R279" s="244">
        <f>Q279*H279</f>
        <v>0.32150627000000004</v>
      </c>
      <c r="S279" s="244">
        <v>0</v>
      </c>
      <c r="T279" s="245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46" t="s">
        <v>183</v>
      </c>
      <c r="AT279" s="246" t="s">
        <v>179</v>
      </c>
      <c r="AU279" s="246" t="s">
        <v>87</v>
      </c>
      <c r="AY279" s="14" t="s">
        <v>177</v>
      </c>
      <c r="BE279" s="247">
        <f>IF(N279="základná",J279,0)</f>
        <v>0</v>
      </c>
      <c r="BF279" s="247">
        <f>IF(N279="znížená",J279,0)</f>
        <v>0</v>
      </c>
      <c r="BG279" s="247">
        <f>IF(N279="zákl. prenesená",J279,0)</f>
        <v>0</v>
      </c>
      <c r="BH279" s="247">
        <f>IF(N279="zníž. prenesená",J279,0)</f>
        <v>0</v>
      </c>
      <c r="BI279" s="247">
        <f>IF(N279="nulová",J279,0)</f>
        <v>0</v>
      </c>
      <c r="BJ279" s="14" t="s">
        <v>87</v>
      </c>
      <c r="BK279" s="247">
        <f>ROUND(I279*H279,2)</f>
        <v>0</v>
      </c>
      <c r="BL279" s="14" t="s">
        <v>183</v>
      </c>
      <c r="BM279" s="246" t="s">
        <v>671</v>
      </c>
    </row>
    <row r="280" s="2" customFormat="1" ht="24.15" customHeight="1">
      <c r="A280" s="35"/>
      <c r="B280" s="36"/>
      <c r="C280" s="234" t="s">
        <v>672</v>
      </c>
      <c r="D280" s="234" t="s">
        <v>179</v>
      </c>
      <c r="E280" s="235" t="s">
        <v>673</v>
      </c>
      <c r="F280" s="236" t="s">
        <v>674</v>
      </c>
      <c r="G280" s="237" t="s">
        <v>223</v>
      </c>
      <c r="H280" s="238">
        <v>307.79700000000003</v>
      </c>
      <c r="I280" s="239"/>
      <c r="J280" s="240">
        <f>ROUND(I280*H280,2)</f>
        <v>0</v>
      </c>
      <c r="K280" s="241"/>
      <c r="L280" s="41"/>
      <c r="M280" s="242" t="s">
        <v>1</v>
      </c>
      <c r="N280" s="243" t="s">
        <v>40</v>
      </c>
      <c r="O280" s="94"/>
      <c r="P280" s="244">
        <f>O280*H280</f>
        <v>0</v>
      </c>
      <c r="Q280" s="244">
        <v>0.039780000000000003</v>
      </c>
      <c r="R280" s="244">
        <f>Q280*H280</f>
        <v>12.244164660000003</v>
      </c>
      <c r="S280" s="244">
        <v>0</v>
      </c>
      <c r="T280" s="245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46" t="s">
        <v>183</v>
      </c>
      <c r="AT280" s="246" t="s">
        <v>179</v>
      </c>
      <c r="AU280" s="246" t="s">
        <v>87</v>
      </c>
      <c r="AY280" s="14" t="s">
        <v>177</v>
      </c>
      <c r="BE280" s="247">
        <f>IF(N280="základná",J280,0)</f>
        <v>0</v>
      </c>
      <c r="BF280" s="247">
        <f>IF(N280="znížená",J280,0)</f>
        <v>0</v>
      </c>
      <c r="BG280" s="247">
        <f>IF(N280="zákl. prenesená",J280,0)</f>
        <v>0</v>
      </c>
      <c r="BH280" s="247">
        <f>IF(N280="zníž. prenesená",J280,0)</f>
        <v>0</v>
      </c>
      <c r="BI280" s="247">
        <f>IF(N280="nulová",J280,0)</f>
        <v>0</v>
      </c>
      <c r="BJ280" s="14" t="s">
        <v>87</v>
      </c>
      <c r="BK280" s="247">
        <f>ROUND(I280*H280,2)</f>
        <v>0</v>
      </c>
      <c r="BL280" s="14" t="s">
        <v>183</v>
      </c>
      <c r="BM280" s="246" t="s">
        <v>675</v>
      </c>
    </row>
    <row r="281" s="2" customFormat="1" ht="24.15" customHeight="1">
      <c r="A281" s="35"/>
      <c r="B281" s="36"/>
      <c r="C281" s="234" t="s">
        <v>676</v>
      </c>
      <c r="D281" s="234" t="s">
        <v>179</v>
      </c>
      <c r="E281" s="235" t="s">
        <v>677</v>
      </c>
      <c r="F281" s="236" t="s">
        <v>678</v>
      </c>
      <c r="G281" s="237" t="s">
        <v>223</v>
      </c>
      <c r="H281" s="238">
        <v>7.016</v>
      </c>
      <c r="I281" s="239"/>
      <c r="J281" s="240">
        <f>ROUND(I281*H281,2)</f>
        <v>0</v>
      </c>
      <c r="K281" s="241"/>
      <c r="L281" s="41"/>
      <c r="M281" s="242" t="s">
        <v>1</v>
      </c>
      <c r="N281" s="243" t="s">
        <v>40</v>
      </c>
      <c r="O281" s="94"/>
      <c r="P281" s="244">
        <f>O281*H281</f>
        <v>0</v>
      </c>
      <c r="Q281" s="244">
        <v>0.018679999999999999</v>
      </c>
      <c r="R281" s="244">
        <f>Q281*H281</f>
        <v>0.13105887999999999</v>
      </c>
      <c r="S281" s="244">
        <v>0</v>
      </c>
      <c r="T281" s="245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46" t="s">
        <v>183</v>
      </c>
      <c r="AT281" s="246" t="s">
        <v>179</v>
      </c>
      <c r="AU281" s="246" t="s">
        <v>87</v>
      </c>
      <c r="AY281" s="14" t="s">
        <v>177</v>
      </c>
      <c r="BE281" s="247">
        <f>IF(N281="základná",J281,0)</f>
        <v>0</v>
      </c>
      <c r="BF281" s="247">
        <f>IF(N281="znížená",J281,0)</f>
        <v>0</v>
      </c>
      <c r="BG281" s="247">
        <f>IF(N281="zákl. prenesená",J281,0)</f>
        <v>0</v>
      </c>
      <c r="BH281" s="247">
        <f>IF(N281="zníž. prenesená",J281,0)</f>
        <v>0</v>
      </c>
      <c r="BI281" s="247">
        <f>IF(N281="nulová",J281,0)</f>
        <v>0</v>
      </c>
      <c r="BJ281" s="14" t="s">
        <v>87</v>
      </c>
      <c r="BK281" s="247">
        <f>ROUND(I281*H281,2)</f>
        <v>0</v>
      </c>
      <c r="BL281" s="14" t="s">
        <v>183</v>
      </c>
      <c r="BM281" s="246" t="s">
        <v>679</v>
      </c>
    </row>
    <row r="282" s="2" customFormat="1" ht="24.15" customHeight="1">
      <c r="A282" s="35"/>
      <c r="B282" s="36"/>
      <c r="C282" s="234" t="s">
        <v>680</v>
      </c>
      <c r="D282" s="234" t="s">
        <v>179</v>
      </c>
      <c r="E282" s="235" t="s">
        <v>681</v>
      </c>
      <c r="F282" s="236" t="s">
        <v>682</v>
      </c>
      <c r="G282" s="237" t="s">
        <v>182</v>
      </c>
      <c r="H282" s="238">
        <v>46.880000000000003</v>
      </c>
      <c r="I282" s="239"/>
      <c r="J282" s="240">
        <f>ROUND(I282*H282,2)</f>
        <v>0</v>
      </c>
      <c r="K282" s="241"/>
      <c r="L282" s="41"/>
      <c r="M282" s="242" t="s">
        <v>1</v>
      </c>
      <c r="N282" s="243" t="s">
        <v>40</v>
      </c>
      <c r="O282" s="94"/>
      <c r="P282" s="244">
        <f>O282*H282</f>
        <v>0</v>
      </c>
      <c r="Q282" s="244">
        <v>0</v>
      </c>
      <c r="R282" s="244">
        <f>Q282*H282</f>
        <v>0</v>
      </c>
      <c r="S282" s="244">
        <v>0</v>
      </c>
      <c r="T282" s="245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46" t="s">
        <v>183</v>
      </c>
      <c r="AT282" s="246" t="s">
        <v>179</v>
      </c>
      <c r="AU282" s="246" t="s">
        <v>87</v>
      </c>
      <c r="AY282" s="14" t="s">
        <v>177</v>
      </c>
      <c r="BE282" s="247">
        <f>IF(N282="základná",J282,0)</f>
        <v>0</v>
      </c>
      <c r="BF282" s="247">
        <f>IF(N282="znížená",J282,0)</f>
        <v>0</v>
      </c>
      <c r="BG282" s="247">
        <f>IF(N282="zákl. prenesená",J282,0)</f>
        <v>0</v>
      </c>
      <c r="BH282" s="247">
        <f>IF(N282="zníž. prenesená",J282,0)</f>
        <v>0</v>
      </c>
      <c r="BI282" s="247">
        <f>IF(N282="nulová",J282,0)</f>
        <v>0</v>
      </c>
      <c r="BJ282" s="14" t="s">
        <v>87</v>
      </c>
      <c r="BK282" s="247">
        <f>ROUND(I282*H282,2)</f>
        <v>0</v>
      </c>
      <c r="BL282" s="14" t="s">
        <v>183</v>
      </c>
      <c r="BM282" s="246" t="s">
        <v>683</v>
      </c>
    </row>
    <row r="283" s="2" customFormat="1" ht="21.75" customHeight="1">
      <c r="A283" s="35"/>
      <c r="B283" s="36"/>
      <c r="C283" s="234" t="s">
        <v>684</v>
      </c>
      <c r="D283" s="234" t="s">
        <v>179</v>
      </c>
      <c r="E283" s="235" t="s">
        <v>685</v>
      </c>
      <c r="F283" s="236" t="s">
        <v>686</v>
      </c>
      <c r="G283" s="237" t="s">
        <v>182</v>
      </c>
      <c r="H283" s="238">
        <v>10</v>
      </c>
      <c r="I283" s="239"/>
      <c r="J283" s="240">
        <f>ROUND(I283*H283,2)</f>
        <v>0</v>
      </c>
      <c r="K283" s="241"/>
      <c r="L283" s="41"/>
      <c r="M283" s="242" t="s">
        <v>1</v>
      </c>
      <c r="N283" s="243" t="s">
        <v>40</v>
      </c>
      <c r="O283" s="94"/>
      <c r="P283" s="244">
        <f>O283*H283</f>
        <v>0</v>
      </c>
      <c r="Q283" s="244">
        <v>0</v>
      </c>
      <c r="R283" s="244">
        <f>Q283*H283</f>
        <v>0</v>
      </c>
      <c r="S283" s="244">
        <v>0</v>
      </c>
      <c r="T283" s="245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46" t="s">
        <v>183</v>
      </c>
      <c r="AT283" s="246" t="s">
        <v>179</v>
      </c>
      <c r="AU283" s="246" t="s">
        <v>87</v>
      </c>
      <c r="AY283" s="14" t="s">
        <v>177</v>
      </c>
      <c r="BE283" s="247">
        <f>IF(N283="základná",J283,0)</f>
        <v>0</v>
      </c>
      <c r="BF283" s="247">
        <f>IF(N283="znížená",J283,0)</f>
        <v>0</v>
      </c>
      <c r="BG283" s="247">
        <f>IF(N283="zákl. prenesená",J283,0)</f>
        <v>0</v>
      </c>
      <c r="BH283" s="247">
        <f>IF(N283="zníž. prenesená",J283,0)</f>
        <v>0</v>
      </c>
      <c r="BI283" s="247">
        <f>IF(N283="nulová",J283,0)</f>
        <v>0</v>
      </c>
      <c r="BJ283" s="14" t="s">
        <v>87</v>
      </c>
      <c r="BK283" s="247">
        <f>ROUND(I283*H283,2)</f>
        <v>0</v>
      </c>
      <c r="BL283" s="14" t="s">
        <v>183</v>
      </c>
      <c r="BM283" s="246" t="s">
        <v>687</v>
      </c>
    </row>
    <row r="284" s="2" customFormat="1" ht="24.15" customHeight="1">
      <c r="A284" s="35"/>
      <c r="B284" s="36"/>
      <c r="C284" s="234" t="s">
        <v>688</v>
      </c>
      <c r="D284" s="234" t="s">
        <v>179</v>
      </c>
      <c r="E284" s="235" t="s">
        <v>689</v>
      </c>
      <c r="F284" s="236" t="s">
        <v>690</v>
      </c>
      <c r="G284" s="237" t="s">
        <v>182</v>
      </c>
      <c r="H284" s="238">
        <v>46.880000000000003</v>
      </c>
      <c r="I284" s="239"/>
      <c r="J284" s="240">
        <f>ROUND(I284*H284,2)</f>
        <v>0</v>
      </c>
      <c r="K284" s="241"/>
      <c r="L284" s="41"/>
      <c r="M284" s="242" t="s">
        <v>1</v>
      </c>
      <c r="N284" s="243" t="s">
        <v>40</v>
      </c>
      <c r="O284" s="94"/>
      <c r="P284" s="244">
        <f>O284*H284</f>
        <v>0</v>
      </c>
      <c r="Q284" s="244">
        <v>0</v>
      </c>
      <c r="R284" s="244">
        <f>Q284*H284</f>
        <v>0</v>
      </c>
      <c r="S284" s="244">
        <v>0</v>
      </c>
      <c r="T284" s="245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46" t="s">
        <v>183</v>
      </c>
      <c r="AT284" s="246" t="s">
        <v>179</v>
      </c>
      <c r="AU284" s="246" t="s">
        <v>87</v>
      </c>
      <c r="AY284" s="14" t="s">
        <v>177</v>
      </c>
      <c r="BE284" s="247">
        <f>IF(N284="základná",J284,0)</f>
        <v>0</v>
      </c>
      <c r="BF284" s="247">
        <f>IF(N284="znížená",J284,0)</f>
        <v>0</v>
      </c>
      <c r="BG284" s="247">
        <f>IF(N284="zákl. prenesená",J284,0)</f>
        <v>0</v>
      </c>
      <c r="BH284" s="247">
        <f>IF(N284="zníž. prenesená",J284,0)</f>
        <v>0</v>
      </c>
      <c r="BI284" s="247">
        <f>IF(N284="nulová",J284,0)</f>
        <v>0</v>
      </c>
      <c r="BJ284" s="14" t="s">
        <v>87</v>
      </c>
      <c r="BK284" s="247">
        <f>ROUND(I284*H284,2)</f>
        <v>0</v>
      </c>
      <c r="BL284" s="14" t="s">
        <v>183</v>
      </c>
      <c r="BM284" s="246" t="s">
        <v>691</v>
      </c>
    </row>
    <row r="285" s="2" customFormat="1" ht="24.15" customHeight="1">
      <c r="A285" s="35"/>
      <c r="B285" s="36"/>
      <c r="C285" s="234" t="s">
        <v>692</v>
      </c>
      <c r="D285" s="234" t="s">
        <v>179</v>
      </c>
      <c r="E285" s="235" t="s">
        <v>693</v>
      </c>
      <c r="F285" s="236" t="s">
        <v>694</v>
      </c>
      <c r="G285" s="237" t="s">
        <v>187</v>
      </c>
      <c r="H285" s="238">
        <v>43.438000000000002</v>
      </c>
      <c r="I285" s="239"/>
      <c r="J285" s="240">
        <f>ROUND(I285*H285,2)</f>
        <v>0</v>
      </c>
      <c r="K285" s="241"/>
      <c r="L285" s="41"/>
      <c r="M285" s="242" t="s">
        <v>1</v>
      </c>
      <c r="N285" s="243" t="s">
        <v>40</v>
      </c>
      <c r="O285" s="94"/>
      <c r="P285" s="244">
        <f>O285*H285</f>
        <v>0</v>
      </c>
      <c r="Q285" s="244">
        <v>2.19407</v>
      </c>
      <c r="R285" s="244">
        <f>Q285*H285</f>
        <v>95.306012660000007</v>
      </c>
      <c r="S285" s="244">
        <v>0</v>
      </c>
      <c r="T285" s="245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46" t="s">
        <v>183</v>
      </c>
      <c r="AT285" s="246" t="s">
        <v>179</v>
      </c>
      <c r="AU285" s="246" t="s">
        <v>87</v>
      </c>
      <c r="AY285" s="14" t="s">
        <v>177</v>
      </c>
      <c r="BE285" s="247">
        <f>IF(N285="základná",J285,0)</f>
        <v>0</v>
      </c>
      <c r="BF285" s="247">
        <f>IF(N285="znížená",J285,0)</f>
        <v>0</v>
      </c>
      <c r="BG285" s="247">
        <f>IF(N285="zákl. prenesená",J285,0)</f>
        <v>0</v>
      </c>
      <c r="BH285" s="247">
        <f>IF(N285="zníž. prenesená",J285,0)</f>
        <v>0</v>
      </c>
      <c r="BI285" s="247">
        <f>IF(N285="nulová",J285,0)</f>
        <v>0</v>
      </c>
      <c r="BJ285" s="14" t="s">
        <v>87</v>
      </c>
      <c r="BK285" s="247">
        <f>ROUND(I285*H285,2)</f>
        <v>0</v>
      </c>
      <c r="BL285" s="14" t="s">
        <v>183</v>
      </c>
      <c r="BM285" s="246" t="s">
        <v>695</v>
      </c>
    </row>
    <row r="286" s="2" customFormat="1" ht="33" customHeight="1">
      <c r="A286" s="35"/>
      <c r="B286" s="36"/>
      <c r="C286" s="234" t="s">
        <v>696</v>
      </c>
      <c r="D286" s="234" t="s">
        <v>179</v>
      </c>
      <c r="E286" s="235" t="s">
        <v>697</v>
      </c>
      <c r="F286" s="236" t="s">
        <v>698</v>
      </c>
      <c r="G286" s="237" t="s">
        <v>263</v>
      </c>
      <c r="H286" s="238">
        <v>1.173</v>
      </c>
      <c r="I286" s="239"/>
      <c r="J286" s="240">
        <f>ROUND(I286*H286,2)</f>
        <v>0</v>
      </c>
      <c r="K286" s="241"/>
      <c r="L286" s="41"/>
      <c r="M286" s="242" t="s">
        <v>1</v>
      </c>
      <c r="N286" s="243" t="s">
        <v>40</v>
      </c>
      <c r="O286" s="94"/>
      <c r="P286" s="244">
        <f>O286*H286</f>
        <v>0</v>
      </c>
      <c r="Q286" s="244">
        <v>1.20296</v>
      </c>
      <c r="R286" s="244">
        <f>Q286*H286</f>
        <v>1.4110720800000001</v>
      </c>
      <c r="S286" s="244">
        <v>0</v>
      </c>
      <c r="T286" s="245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46" t="s">
        <v>183</v>
      </c>
      <c r="AT286" s="246" t="s">
        <v>179</v>
      </c>
      <c r="AU286" s="246" t="s">
        <v>87</v>
      </c>
      <c r="AY286" s="14" t="s">
        <v>177</v>
      </c>
      <c r="BE286" s="247">
        <f>IF(N286="základná",J286,0)</f>
        <v>0</v>
      </c>
      <c r="BF286" s="247">
        <f>IF(N286="znížená",J286,0)</f>
        <v>0</v>
      </c>
      <c r="BG286" s="247">
        <f>IF(N286="zákl. prenesená",J286,0)</f>
        <v>0</v>
      </c>
      <c r="BH286" s="247">
        <f>IF(N286="zníž. prenesená",J286,0)</f>
        <v>0</v>
      </c>
      <c r="BI286" s="247">
        <f>IF(N286="nulová",J286,0)</f>
        <v>0</v>
      </c>
      <c r="BJ286" s="14" t="s">
        <v>87</v>
      </c>
      <c r="BK286" s="247">
        <f>ROUND(I286*H286,2)</f>
        <v>0</v>
      </c>
      <c r="BL286" s="14" t="s">
        <v>183</v>
      </c>
      <c r="BM286" s="246" t="s">
        <v>699</v>
      </c>
    </row>
    <row r="287" s="2" customFormat="1" ht="37.8" customHeight="1">
      <c r="A287" s="35"/>
      <c r="B287" s="36"/>
      <c r="C287" s="234" t="s">
        <v>700</v>
      </c>
      <c r="D287" s="234" t="s">
        <v>179</v>
      </c>
      <c r="E287" s="235" t="s">
        <v>701</v>
      </c>
      <c r="F287" s="236" t="s">
        <v>702</v>
      </c>
      <c r="G287" s="237" t="s">
        <v>187</v>
      </c>
      <c r="H287" s="238">
        <v>10</v>
      </c>
      <c r="I287" s="239"/>
      <c r="J287" s="240">
        <f>ROUND(I287*H287,2)</f>
        <v>0</v>
      </c>
      <c r="K287" s="241"/>
      <c r="L287" s="41"/>
      <c r="M287" s="242" t="s">
        <v>1</v>
      </c>
      <c r="N287" s="243" t="s">
        <v>40</v>
      </c>
      <c r="O287" s="94"/>
      <c r="P287" s="244">
        <f>O287*H287</f>
        <v>0</v>
      </c>
      <c r="Q287" s="244">
        <v>0.41999999999999998</v>
      </c>
      <c r="R287" s="244">
        <f>Q287*H287</f>
        <v>4.2000000000000002</v>
      </c>
      <c r="S287" s="244">
        <v>0</v>
      </c>
      <c r="T287" s="245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46" t="s">
        <v>183</v>
      </c>
      <c r="AT287" s="246" t="s">
        <v>179</v>
      </c>
      <c r="AU287" s="246" t="s">
        <v>87</v>
      </c>
      <c r="AY287" s="14" t="s">
        <v>177</v>
      </c>
      <c r="BE287" s="247">
        <f>IF(N287="základná",J287,0)</f>
        <v>0</v>
      </c>
      <c r="BF287" s="247">
        <f>IF(N287="znížená",J287,0)</f>
        <v>0</v>
      </c>
      <c r="BG287" s="247">
        <f>IF(N287="zákl. prenesená",J287,0)</f>
        <v>0</v>
      </c>
      <c r="BH287" s="247">
        <f>IF(N287="zníž. prenesená",J287,0)</f>
        <v>0</v>
      </c>
      <c r="BI287" s="247">
        <f>IF(N287="nulová",J287,0)</f>
        <v>0</v>
      </c>
      <c r="BJ287" s="14" t="s">
        <v>87</v>
      </c>
      <c r="BK287" s="247">
        <f>ROUND(I287*H287,2)</f>
        <v>0</v>
      </c>
      <c r="BL287" s="14" t="s">
        <v>183</v>
      </c>
      <c r="BM287" s="246" t="s">
        <v>703</v>
      </c>
    </row>
    <row r="288" s="2" customFormat="1" ht="24.15" customHeight="1">
      <c r="A288" s="35"/>
      <c r="B288" s="36"/>
      <c r="C288" s="234" t="s">
        <v>704</v>
      </c>
      <c r="D288" s="234" t="s">
        <v>179</v>
      </c>
      <c r="E288" s="235" t="s">
        <v>705</v>
      </c>
      <c r="F288" s="236" t="s">
        <v>706</v>
      </c>
      <c r="G288" s="237" t="s">
        <v>182</v>
      </c>
      <c r="H288" s="238">
        <v>529.55600000000004</v>
      </c>
      <c r="I288" s="239"/>
      <c r="J288" s="240">
        <f>ROUND(I288*H288,2)</f>
        <v>0</v>
      </c>
      <c r="K288" s="241"/>
      <c r="L288" s="41"/>
      <c r="M288" s="242" t="s">
        <v>1</v>
      </c>
      <c r="N288" s="243" t="s">
        <v>40</v>
      </c>
      <c r="O288" s="94"/>
      <c r="P288" s="244">
        <f>O288*H288</f>
        <v>0</v>
      </c>
      <c r="Q288" s="244">
        <v>0</v>
      </c>
      <c r="R288" s="244">
        <f>Q288*H288</f>
        <v>0</v>
      </c>
      <c r="S288" s="244">
        <v>0</v>
      </c>
      <c r="T288" s="245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46" t="s">
        <v>183</v>
      </c>
      <c r="AT288" s="246" t="s">
        <v>179</v>
      </c>
      <c r="AU288" s="246" t="s">
        <v>87</v>
      </c>
      <c r="AY288" s="14" t="s">
        <v>177</v>
      </c>
      <c r="BE288" s="247">
        <f>IF(N288="základná",J288,0)</f>
        <v>0</v>
      </c>
      <c r="BF288" s="247">
        <f>IF(N288="znížená",J288,0)</f>
        <v>0</v>
      </c>
      <c r="BG288" s="247">
        <f>IF(N288="zákl. prenesená",J288,0)</f>
        <v>0</v>
      </c>
      <c r="BH288" s="247">
        <f>IF(N288="zníž. prenesená",J288,0)</f>
        <v>0</v>
      </c>
      <c r="BI288" s="247">
        <f>IF(N288="nulová",J288,0)</f>
        <v>0</v>
      </c>
      <c r="BJ288" s="14" t="s">
        <v>87</v>
      </c>
      <c r="BK288" s="247">
        <f>ROUND(I288*H288,2)</f>
        <v>0</v>
      </c>
      <c r="BL288" s="14" t="s">
        <v>183</v>
      </c>
      <c r="BM288" s="246" t="s">
        <v>707</v>
      </c>
    </row>
    <row r="289" s="2" customFormat="1" ht="16.5" customHeight="1">
      <c r="A289" s="35"/>
      <c r="B289" s="36"/>
      <c r="C289" s="248" t="s">
        <v>708</v>
      </c>
      <c r="D289" s="248" t="s">
        <v>270</v>
      </c>
      <c r="E289" s="249" t="s">
        <v>709</v>
      </c>
      <c r="F289" s="250" t="s">
        <v>710</v>
      </c>
      <c r="G289" s="251" t="s">
        <v>182</v>
      </c>
      <c r="H289" s="252">
        <v>1593.9639999999999</v>
      </c>
      <c r="I289" s="253"/>
      <c r="J289" s="254">
        <f>ROUND(I289*H289,2)</f>
        <v>0</v>
      </c>
      <c r="K289" s="255"/>
      <c r="L289" s="256"/>
      <c r="M289" s="257" t="s">
        <v>1</v>
      </c>
      <c r="N289" s="258" t="s">
        <v>40</v>
      </c>
      <c r="O289" s="94"/>
      <c r="P289" s="244">
        <f>O289*H289</f>
        <v>0</v>
      </c>
      <c r="Q289" s="244">
        <v>0.00014999999999999999</v>
      </c>
      <c r="R289" s="244">
        <f>Q289*H289</f>
        <v>0.23909459999999996</v>
      </c>
      <c r="S289" s="244">
        <v>0</v>
      </c>
      <c r="T289" s="245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46" t="s">
        <v>208</v>
      </c>
      <c r="AT289" s="246" t="s">
        <v>270</v>
      </c>
      <c r="AU289" s="246" t="s">
        <v>87</v>
      </c>
      <c r="AY289" s="14" t="s">
        <v>177</v>
      </c>
      <c r="BE289" s="247">
        <f>IF(N289="základná",J289,0)</f>
        <v>0</v>
      </c>
      <c r="BF289" s="247">
        <f>IF(N289="znížená",J289,0)</f>
        <v>0</v>
      </c>
      <c r="BG289" s="247">
        <f>IF(N289="zákl. prenesená",J289,0)</f>
        <v>0</v>
      </c>
      <c r="BH289" s="247">
        <f>IF(N289="zníž. prenesená",J289,0)</f>
        <v>0</v>
      </c>
      <c r="BI289" s="247">
        <f>IF(N289="nulová",J289,0)</f>
        <v>0</v>
      </c>
      <c r="BJ289" s="14" t="s">
        <v>87</v>
      </c>
      <c r="BK289" s="247">
        <f>ROUND(I289*H289,2)</f>
        <v>0</v>
      </c>
      <c r="BL289" s="14" t="s">
        <v>183</v>
      </c>
      <c r="BM289" s="246" t="s">
        <v>711</v>
      </c>
    </row>
    <row r="290" s="2" customFormat="1" ht="21.75" customHeight="1">
      <c r="A290" s="35"/>
      <c r="B290" s="36"/>
      <c r="C290" s="234" t="s">
        <v>712</v>
      </c>
      <c r="D290" s="234" t="s">
        <v>179</v>
      </c>
      <c r="E290" s="235" t="s">
        <v>713</v>
      </c>
      <c r="F290" s="236" t="s">
        <v>714</v>
      </c>
      <c r="G290" s="237" t="s">
        <v>223</v>
      </c>
      <c r="H290" s="238">
        <v>472.03500000000002</v>
      </c>
      <c r="I290" s="239"/>
      <c r="J290" s="240">
        <f>ROUND(I290*H290,2)</f>
        <v>0</v>
      </c>
      <c r="K290" s="241"/>
      <c r="L290" s="41"/>
      <c r="M290" s="242" t="s">
        <v>1</v>
      </c>
      <c r="N290" s="243" t="s">
        <v>40</v>
      </c>
      <c r="O290" s="94"/>
      <c r="P290" s="244">
        <f>O290*H290</f>
        <v>0</v>
      </c>
      <c r="Q290" s="244">
        <v>0.015299999999999999</v>
      </c>
      <c r="R290" s="244">
        <f>Q290*H290</f>
        <v>7.2221355000000003</v>
      </c>
      <c r="S290" s="244">
        <v>0</v>
      </c>
      <c r="T290" s="245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46" t="s">
        <v>183</v>
      </c>
      <c r="AT290" s="246" t="s">
        <v>179</v>
      </c>
      <c r="AU290" s="246" t="s">
        <v>87</v>
      </c>
      <c r="AY290" s="14" t="s">
        <v>177</v>
      </c>
      <c r="BE290" s="247">
        <f>IF(N290="základná",J290,0)</f>
        <v>0</v>
      </c>
      <c r="BF290" s="247">
        <f>IF(N290="znížená",J290,0)</f>
        <v>0</v>
      </c>
      <c r="BG290" s="247">
        <f>IF(N290="zákl. prenesená",J290,0)</f>
        <v>0</v>
      </c>
      <c r="BH290" s="247">
        <f>IF(N290="zníž. prenesená",J290,0)</f>
        <v>0</v>
      </c>
      <c r="BI290" s="247">
        <f>IF(N290="nulová",J290,0)</f>
        <v>0</v>
      </c>
      <c r="BJ290" s="14" t="s">
        <v>87</v>
      </c>
      <c r="BK290" s="247">
        <f>ROUND(I290*H290,2)</f>
        <v>0</v>
      </c>
      <c r="BL290" s="14" t="s">
        <v>183</v>
      </c>
      <c r="BM290" s="246" t="s">
        <v>715</v>
      </c>
    </row>
    <row r="291" s="2" customFormat="1" ht="24.15" customHeight="1">
      <c r="A291" s="35"/>
      <c r="B291" s="36"/>
      <c r="C291" s="234" t="s">
        <v>716</v>
      </c>
      <c r="D291" s="234" t="s">
        <v>179</v>
      </c>
      <c r="E291" s="235" t="s">
        <v>717</v>
      </c>
      <c r="F291" s="236" t="s">
        <v>718</v>
      </c>
      <c r="G291" s="237" t="s">
        <v>371</v>
      </c>
      <c r="H291" s="238">
        <v>29</v>
      </c>
      <c r="I291" s="239"/>
      <c r="J291" s="240">
        <f>ROUND(I291*H291,2)</f>
        <v>0</v>
      </c>
      <c r="K291" s="241"/>
      <c r="L291" s="41"/>
      <c r="M291" s="242" t="s">
        <v>1</v>
      </c>
      <c r="N291" s="243" t="s">
        <v>40</v>
      </c>
      <c r="O291" s="94"/>
      <c r="P291" s="244">
        <f>O291*H291</f>
        <v>0</v>
      </c>
      <c r="Q291" s="244">
        <v>0.039640000000000002</v>
      </c>
      <c r="R291" s="244">
        <f>Q291*H291</f>
        <v>1.1495600000000001</v>
      </c>
      <c r="S291" s="244">
        <v>0</v>
      </c>
      <c r="T291" s="245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46" t="s">
        <v>183</v>
      </c>
      <c r="AT291" s="246" t="s">
        <v>179</v>
      </c>
      <c r="AU291" s="246" t="s">
        <v>87</v>
      </c>
      <c r="AY291" s="14" t="s">
        <v>177</v>
      </c>
      <c r="BE291" s="247">
        <f>IF(N291="základná",J291,0)</f>
        <v>0</v>
      </c>
      <c r="BF291" s="247">
        <f>IF(N291="znížená",J291,0)</f>
        <v>0</v>
      </c>
      <c r="BG291" s="247">
        <f>IF(N291="zákl. prenesená",J291,0)</f>
        <v>0</v>
      </c>
      <c r="BH291" s="247">
        <f>IF(N291="zníž. prenesená",J291,0)</f>
        <v>0</v>
      </c>
      <c r="BI291" s="247">
        <f>IF(N291="nulová",J291,0)</f>
        <v>0</v>
      </c>
      <c r="BJ291" s="14" t="s">
        <v>87</v>
      </c>
      <c r="BK291" s="247">
        <f>ROUND(I291*H291,2)</f>
        <v>0</v>
      </c>
      <c r="BL291" s="14" t="s">
        <v>183</v>
      </c>
      <c r="BM291" s="246" t="s">
        <v>719</v>
      </c>
    </row>
    <row r="292" s="2" customFormat="1" ht="24.15" customHeight="1">
      <c r="A292" s="35"/>
      <c r="B292" s="36"/>
      <c r="C292" s="248" t="s">
        <v>720</v>
      </c>
      <c r="D292" s="248" t="s">
        <v>270</v>
      </c>
      <c r="E292" s="249" t="s">
        <v>721</v>
      </c>
      <c r="F292" s="250" t="s">
        <v>722</v>
      </c>
      <c r="G292" s="251" t="s">
        <v>371</v>
      </c>
      <c r="H292" s="252">
        <v>29</v>
      </c>
      <c r="I292" s="253"/>
      <c r="J292" s="254">
        <f>ROUND(I292*H292,2)</f>
        <v>0</v>
      </c>
      <c r="K292" s="255"/>
      <c r="L292" s="256"/>
      <c r="M292" s="257" t="s">
        <v>1</v>
      </c>
      <c r="N292" s="258" t="s">
        <v>40</v>
      </c>
      <c r="O292" s="94"/>
      <c r="P292" s="244">
        <f>O292*H292</f>
        <v>0</v>
      </c>
      <c r="Q292" s="244">
        <v>0.01</v>
      </c>
      <c r="R292" s="244">
        <f>Q292*H292</f>
        <v>0.28999999999999998</v>
      </c>
      <c r="S292" s="244">
        <v>0</v>
      </c>
      <c r="T292" s="245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46" t="s">
        <v>208</v>
      </c>
      <c r="AT292" s="246" t="s">
        <v>270</v>
      </c>
      <c r="AU292" s="246" t="s">
        <v>87</v>
      </c>
      <c r="AY292" s="14" t="s">
        <v>177</v>
      </c>
      <c r="BE292" s="247">
        <f>IF(N292="základná",J292,0)</f>
        <v>0</v>
      </c>
      <c r="BF292" s="247">
        <f>IF(N292="znížená",J292,0)</f>
        <v>0</v>
      </c>
      <c r="BG292" s="247">
        <f>IF(N292="zákl. prenesená",J292,0)</f>
        <v>0</v>
      </c>
      <c r="BH292" s="247">
        <f>IF(N292="zníž. prenesená",J292,0)</f>
        <v>0</v>
      </c>
      <c r="BI292" s="247">
        <f>IF(N292="nulová",J292,0)</f>
        <v>0</v>
      </c>
      <c r="BJ292" s="14" t="s">
        <v>87</v>
      </c>
      <c r="BK292" s="247">
        <f>ROUND(I292*H292,2)</f>
        <v>0</v>
      </c>
      <c r="BL292" s="14" t="s">
        <v>183</v>
      </c>
      <c r="BM292" s="246" t="s">
        <v>723</v>
      </c>
    </row>
    <row r="293" s="12" customFormat="1" ht="22.8" customHeight="1">
      <c r="A293" s="12"/>
      <c r="B293" s="218"/>
      <c r="C293" s="219"/>
      <c r="D293" s="220" t="s">
        <v>73</v>
      </c>
      <c r="E293" s="232" t="s">
        <v>212</v>
      </c>
      <c r="F293" s="232" t="s">
        <v>724</v>
      </c>
      <c r="G293" s="219"/>
      <c r="H293" s="219"/>
      <c r="I293" s="222"/>
      <c r="J293" s="233">
        <f>BK293</f>
        <v>0</v>
      </c>
      <c r="K293" s="219"/>
      <c r="L293" s="224"/>
      <c r="M293" s="225"/>
      <c r="N293" s="226"/>
      <c r="O293" s="226"/>
      <c r="P293" s="227">
        <f>SUM(P294:P355)</f>
        <v>0</v>
      </c>
      <c r="Q293" s="226"/>
      <c r="R293" s="227">
        <f>SUM(R294:R355)</f>
        <v>78.620955490000014</v>
      </c>
      <c r="S293" s="226"/>
      <c r="T293" s="228">
        <f>SUM(T294:T355)</f>
        <v>283.9940812000001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29" t="s">
        <v>81</v>
      </c>
      <c r="AT293" s="230" t="s">
        <v>73</v>
      </c>
      <c r="AU293" s="230" t="s">
        <v>81</v>
      </c>
      <c r="AY293" s="229" t="s">
        <v>177</v>
      </c>
      <c r="BK293" s="231">
        <f>SUM(BK294:BK355)</f>
        <v>0</v>
      </c>
    </row>
    <row r="294" s="2" customFormat="1" ht="37.8" customHeight="1">
      <c r="A294" s="35"/>
      <c r="B294" s="36"/>
      <c r="C294" s="234" t="s">
        <v>725</v>
      </c>
      <c r="D294" s="234" t="s">
        <v>179</v>
      </c>
      <c r="E294" s="235" t="s">
        <v>726</v>
      </c>
      <c r="F294" s="236" t="s">
        <v>727</v>
      </c>
      <c r="G294" s="237" t="s">
        <v>182</v>
      </c>
      <c r="H294" s="238">
        <v>72.700000000000003</v>
      </c>
      <c r="I294" s="239"/>
      <c r="J294" s="240">
        <f>ROUND(I294*H294,2)</f>
        <v>0</v>
      </c>
      <c r="K294" s="241"/>
      <c r="L294" s="41"/>
      <c r="M294" s="242" t="s">
        <v>1</v>
      </c>
      <c r="N294" s="243" t="s">
        <v>40</v>
      </c>
      <c r="O294" s="94"/>
      <c r="P294" s="244">
        <f>O294*H294</f>
        <v>0</v>
      </c>
      <c r="Q294" s="244">
        <v>0.098530000000000006</v>
      </c>
      <c r="R294" s="244">
        <f>Q294*H294</f>
        <v>7.1631310000000008</v>
      </c>
      <c r="S294" s="244">
        <v>0</v>
      </c>
      <c r="T294" s="245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46" t="s">
        <v>183</v>
      </c>
      <c r="AT294" s="246" t="s">
        <v>179</v>
      </c>
      <c r="AU294" s="246" t="s">
        <v>87</v>
      </c>
      <c r="AY294" s="14" t="s">
        <v>177</v>
      </c>
      <c r="BE294" s="247">
        <f>IF(N294="základná",J294,0)</f>
        <v>0</v>
      </c>
      <c r="BF294" s="247">
        <f>IF(N294="znížená",J294,0)</f>
        <v>0</v>
      </c>
      <c r="BG294" s="247">
        <f>IF(N294="zákl. prenesená",J294,0)</f>
        <v>0</v>
      </c>
      <c r="BH294" s="247">
        <f>IF(N294="zníž. prenesená",J294,0)</f>
        <v>0</v>
      </c>
      <c r="BI294" s="247">
        <f>IF(N294="nulová",J294,0)</f>
        <v>0</v>
      </c>
      <c r="BJ294" s="14" t="s">
        <v>87</v>
      </c>
      <c r="BK294" s="247">
        <f>ROUND(I294*H294,2)</f>
        <v>0</v>
      </c>
      <c r="BL294" s="14" t="s">
        <v>183</v>
      </c>
      <c r="BM294" s="246" t="s">
        <v>728</v>
      </c>
    </row>
    <row r="295" s="2" customFormat="1" ht="16.5" customHeight="1">
      <c r="A295" s="35"/>
      <c r="B295" s="36"/>
      <c r="C295" s="248" t="s">
        <v>729</v>
      </c>
      <c r="D295" s="248" t="s">
        <v>270</v>
      </c>
      <c r="E295" s="249" t="s">
        <v>730</v>
      </c>
      <c r="F295" s="250" t="s">
        <v>731</v>
      </c>
      <c r="G295" s="251" t="s">
        <v>371</v>
      </c>
      <c r="H295" s="252">
        <v>146.12700000000001</v>
      </c>
      <c r="I295" s="253"/>
      <c r="J295" s="254">
        <f>ROUND(I295*H295,2)</f>
        <v>0</v>
      </c>
      <c r="K295" s="255"/>
      <c r="L295" s="256"/>
      <c r="M295" s="257" t="s">
        <v>1</v>
      </c>
      <c r="N295" s="258" t="s">
        <v>40</v>
      </c>
      <c r="O295" s="94"/>
      <c r="P295" s="244">
        <f>O295*H295</f>
        <v>0</v>
      </c>
      <c r="Q295" s="244">
        <v>0.0115</v>
      </c>
      <c r="R295" s="244">
        <f>Q295*H295</f>
        <v>1.6804605000000001</v>
      </c>
      <c r="S295" s="244">
        <v>0</v>
      </c>
      <c r="T295" s="245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46" t="s">
        <v>208</v>
      </c>
      <c r="AT295" s="246" t="s">
        <v>270</v>
      </c>
      <c r="AU295" s="246" t="s">
        <v>87</v>
      </c>
      <c r="AY295" s="14" t="s">
        <v>177</v>
      </c>
      <c r="BE295" s="247">
        <f>IF(N295="základná",J295,0)</f>
        <v>0</v>
      </c>
      <c r="BF295" s="247">
        <f>IF(N295="znížená",J295,0)</f>
        <v>0</v>
      </c>
      <c r="BG295" s="247">
        <f>IF(N295="zákl. prenesená",J295,0)</f>
        <v>0</v>
      </c>
      <c r="BH295" s="247">
        <f>IF(N295="zníž. prenesená",J295,0)</f>
        <v>0</v>
      </c>
      <c r="BI295" s="247">
        <f>IF(N295="nulová",J295,0)</f>
        <v>0</v>
      </c>
      <c r="BJ295" s="14" t="s">
        <v>87</v>
      </c>
      <c r="BK295" s="247">
        <f>ROUND(I295*H295,2)</f>
        <v>0</v>
      </c>
      <c r="BL295" s="14" t="s">
        <v>183</v>
      </c>
      <c r="BM295" s="246" t="s">
        <v>732</v>
      </c>
    </row>
    <row r="296" s="2" customFormat="1" ht="24.15" customHeight="1">
      <c r="A296" s="35"/>
      <c r="B296" s="36"/>
      <c r="C296" s="234" t="s">
        <v>733</v>
      </c>
      <c r="D296" s="234" t="s">
        <v>179</v>
      </c>
      <c r="E296" s="235" t="s">
        <v>734</v>
      </c>
      <c r="F296" s="236" t="s">
        <v>735</v>
      </c>
      <c r="G296" s="237" t="s">
        <v>182</v>
      </c>
      <c r="H296" s="238">
        <v>82</v>
      </c>
      <c r="I296" s="239"/>
      <c r="J296" s="240">
        <f>ROUND(I296*H296,2)</f>
        <v>0</v>
      </c>
      <c r="K296" s="241"/>
      <c r="L296" s="41"/>
      <c r="M296" s="242" t="s">
        <v>1</v>
      </c>
      <c r="N296" s="243" t="s">
        <v>40</v>
      </c>
      <c r="O296" s="94"/>
      <c r="P296" s="244">
        <f>O296*H296</f>
        <v>0</v>
      </c>
      <c r="Q296" s="244">
        <v>6.9999999999999994E-05</v>
      </c>
      <c r="R296" s="244">
        <f>Q296*H296</f>
        <v>0.0057399999999999994</v>
      </c>
      <c r="S296" s="244">
        <v>0</v>
      </c>
      <c r="T296" s="245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46" t="s">
        <v>183</v>
      </c>
      <c r="AT296" s="246" t="s">
        <v>179</v>
      </c>
      <c r="AU296" s="246" t="s">
        <v>87</v>
      </c>
      <c r="AY296" s="14" t="s">
        <v>177</v>
      </c>
      <c r="BE296" s="247">
        <f>IF(N296="základná",J296,0)</f>
        <v>0</v>
      </c>
      <c r="BF296" s="247">
        <f>IF(N296="znížená",J296,0)</f>
        <v>0</v>
      </c>
      <c r="BG296" s="247">
        <f>IF(N296="zákl. prenesená",J296,0)</f>
        <v>0</v>
      </c>
      <c r="BH296" s="247">
        <f>IF(N296="zníž. prenesená",J296,0)</f>
        <v>0</v>
      </c>
      <c r="BI296" s="247">
        <f>IF(N296="nulová",J296,0)</f>
        <v>0</v>
      </c>
      <c r="BJ296" s="14" t="s">
        <v>87</v>
      </c>
      <c r="BK296" s="247">
        <f>ROUND(I296*H296,2)</f>
        <v>0</v>
      </c>
      <c r="BL296" s="14" t="s">
        <v>183</v>
      </c>
      <c r="BM296" s="246" t="s">
        <v>736</v>
      </c>
    </row>
    <row r="297" s="2" customFormat="1" ht="33" customHeight="1">
      <c r="A297" s="35"/>
      <c r="B297" s="36"/>
      <c r="C297" s="234" t="s">
        <v>737</v>
      </c>
      <c r="D297" s="234" t="s">
        <v>179</v>
      </c>
      <c r="E297" s="235" t="s">
        <v>738</v>
      </c>
      <c r="F297" s="236" t="s">
        <v>739</v>
      </c>
      <c r="G297" s="237" t="s">
        <v>223</v>
      </c>
      <c r="H297" s="238">
        <v>1232.1500000000001</v>
      </c>
      <c r="I297" s="239"/>
      <c r="J297" s="240">
        <f>ROUND(I297*H297,2)</f>
        <v>0</v>
      </c>
      <c r="K297" s="241"/>
      <c r="L297" s="41"/>
      <c r="M297" s="242" t="s">
        <v>1</v>
      </c>
      <c r="N297" s="243" t="s">
        <v>40</v>
      </c>
      <c r="O297" s="94"/>
      <c r="P297" s="244">
        <f>O297*H297</f>
        <v>0</v>
      </c>
      <c r="Q297" s="244">
        <v>0.02572</v>
      </c>
      <c r="R297" s="244">
        <f>Q297*H297</f>
        <v>31.690898000000001</v>
      </c>
      <c r="S297" s="244">
        <v>0</v>
      </c>
      <c r="T297" s="245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46" t="s">
        <v>183</v>
      </c>
      <c r="AT297" s="246" t="s">
        <v>179</v>
      </c>
      <c r="AU297" s="246" t="s">
        <v>87</v>
      </c>
      <c r="AY297" s="14" t="s">
        <v>177</v>
      </c>
      <c r="BE297" s="247">
        <f>IF(N297="základná",J297,0)</f>
        <v>0</v>
      </c>
      <c r="BF297" s="247">
        <f>IF(N297="znížená",J297,0)</f>
        <v>0</v>
      </c>
      <c r="BG297" s="247">
        <f>IF(N297="zákl. prenesená",J297,0)</f>
        <v>0</v>
      </c>
      <c r="BH297" s="247">
        <f>IF(N297="zníž. prenesená",J297,0)</f>
        <v>0</v>
      </c>
      <c r="BI297" s="247">
        <f>IF(N297="nulová",J297,0)</f>
        <v>0</v>
      </c>
      <c r="BJ297" s="14" t="s">
        <v>87</v>
      </c>
      <c r="BK297" s="247">
        <f>ROUND(I297*H297,2)</f>
        <v>0</v>
      </c>
      <c r="BL297" s="14" t="s">
        <v>183</v>
      </c>
      <c r="BM297" s="246" t="s">
        <v>740</v>
      </c>
    </row>
    <row r="298" s="2" customFormat="1" ht="44.25" customHeight="1">
      <c r="A298" s="35"/>
      <c r="B298" s="36"/>
      <c r="C298" s="234" t="s">
        <v>741</v>
      </c>
      <c r="D298" s="234" t="s">
        <v>179</v>
      </c>
      <c r="E298" s="235" t="s">
        <v>742</v>
      </c>
      <c r="F298" s="236" t="s">
        <v>743</v>
      </c>
      <c r="G298" s="237" t="s">
        <v>223</v>
      </c>
      <c r="H298" s="238">
        <v>1232.1500000000001</v>
      </c>
      <c r="I298" s="239"/>
      <c r="J298" s="240">
        <f>ROUND(I298*H298,2)</f>
        <v>0</v>
      </c>
      <c r="K298" s="241"/>
      <c r="L298" s="41"/>
      <c r="M298" s="242" t="s">
        <v>1</v>
      </c>
      <c r="N298" s="243" t="s">
        <v>40</v>
      </c>
      <c r="O298" s="94"/>
      <c r="P298" s="244">
        <f>O298*H298</f>
        <v>0</v>
      </c>
      <c r="Q298" s="244">
        <v>0</v>
      </c>
      <c r="R298" s="244">
        <f>Q298*H298</f>
        <v>0</v>
      </c>
      <c r="S298" s="244">
        <v>0</v>
      </c>
      <c r="T298" s="245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46" t="s">
        <v>183</v>
      </c>
      <c r="AT298" s="246" t="s">
        <v>179</v>
      </c>
      <c r="AU298" s="246" t="s">
        <v>87</v>
      </c>
      <c r="AY298" s="14" t="s">
        <v>177</v>
      </c>
      <c r="BE298" s="247">
        <f>IF(N298="základná",J298,0)</f>
        <v>0</v>
      </c>
      <c r="BF298" s="247">
        <f>IF(N298="znížená",J298,0)</f>
        <v>0</v>
      </c>
      <c r="BG298" s="247">
        <f>IF(N298="zákl. prenesená",J298,0)</f>
        <v>0</v>
      </c>
      <c r="BH298" s="247">
        <f>IF(N298="zníž. prenesená",J298,0)</f>
        <v>0</v>
      </c>
      <c r="BI298" s="247">
        <f>IF(N298="nulová",J298,0)</f>
        <v>0</v>
      </c>
      <c r="BJ298" s="14" t="s">
        <v>87</v>
      </c>
      <c r="BK298" s="247">
        <f>ROUND(I298*H298,2)</f>
        <v>0</v>
      </c>
      <c r="BL298" s="14" t="s">
        <v>183</v>
      </c>
      <c r="BM298" s="246" t="s">
        <v>744</v>
      </c>
    </row>
    <row r="299" s="2" customFormat="1" ht="33" customHeight="1">
      <c r="A299" s="35"/>
      <c r="B299" s="36"/>
      <c r="C299" s="234" t="s">
        <v>745</v>
      </c>
      <c r="D299" s="234" t="s">
        <v>179</v>
      </c>
      <c r="E299" s="235" t="s">
        <v>746</v>
      </c>
      <c r="F299" s="236" t="s">
        <v>747</v>
      </c>
      <c r="G299" s="237" t="s">
        <v>223</v>
      </c>
      <c r="H299" s="238">
        <v>1232.1500000000001</v>
      </c>
      <c r="I299" s="239"/>
      <c r="J299" s="240">
        <f>ROUND(I299*H299,2)</f>
        <v>0</v>
      </c>
      <c r="K299" s="241"/>
      <c r="L299" s="41"/>
      <c r="M299" s="242" t="s">
        <v>1</v>
      </c>
      <c r="N299" s="243" t="s">
        <v>40</v>
      </c>
      <c r="O299" s="94"/>
      <c r="P299" s="244">
        <f>O299*H299</f>
        <v>0</v>
      </c>
      <c r="Q299" s="244">
        <v>0.02572</v>
      </c>
      <c r="R299" s="244">
        <f>Q299*H299</f>
        <v>31.690898000000001</v>
      </c>
      <c r="S299" s="244">
        <v>0</v>
      </c>
      <c r="T299" s="245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46" t="s">
        <v>183</v>
      </c>
      <c r="AT299" s="246" t="s">
        <v>179</v>
      </c>
      <c r="AU299" s="246" t="s">
        <v>87</v>
      </c>
      <c r="AY299" s="14" t="s">
        <v>177</v>
      </c>
      <c r="BE299" s="247">
        <f>IF(N299="základná",J299,0)</f>
        <v>0</v>
      </c>
      <c r="BF299" s="247">
        <f>IF(N299="znížená",J299,0)</f>
        <v>0</v>
      </c>
      <c r="BG299" s="247">
        <f>IF(N299="zákl. prenesená",J299,0)</f>
        <v>0</v>
      </c>
      <c r="BH299" s="247">
        <f>IF(N299="zníž. prenesená",J299,0)</f>
        <v>0</v>
      </c>
      <c r="BI299" s="247">
        <f>IF(N299="nulová",J299,0)</f>
        <v>0</v>
      </c>
      <c r="BJ299" s="14" t="s">
        <v>87</v>
      </c>
      <c r="BK299" s="247">
        <f>ROUND(I299*H299,2)</f>
        <v>0</v>
      </c>
      <c r="BL299" s="14" t="s">
        <v>183</v>
      </c>
      <c r="BM299" s="246" t="s">
        <v>748</v>
      </c>
    </row>
    <row r="300" s="2" customFormat="1" ht="24.15" customHeight="1">
      <c r="A300" s="35"/>
      <c r="B300" s="36"/>
      <c r="C300" s="234" t="s">
        <v>749</v>
      </c>
      <c r="D300" s="234" t="s">
        <v>179</v>
      </c>
      <c r="E300" s="235" t="s">
        <v>750</v>
      </c>
      <c r="F300" s="236" t="s">
        <v>751</v>
      </c>
      <c r="G300" s="237" t="s">
        <v>223</v>
      </c>
      <c r="H300" s="238">
        <v>3112.9899999999998</v>
      </c>
      <c r="I300" s="239"/>
      <c r="J300" s="240">
        <f>ROUND(I300*H300,2)</f>
        <v>0</v>
      </c>
      <c r="K300" s="241"/>
      <c r="L300" s="41"/>
      <c r="M300" s="242" t="s">
        <v>1</v>
      </c>
      <c r="N300" s="243" t="s">
        <v>40</v>
      </c>
      <c r="O300" s="94"/>
      <c r="P300" s="244">
        <f>O300*H300</f>
        <v>0</v>
      </c>
      <c r="Q300" s="244">
        <v>0.0019200000000000001</v>
      </c>
      <c r="R300" s="244">
        <f>Q300*H300</f>
        <v>5.9769407999999995</v>
      </c>
      <c r="S300" s="244">
        <v>0</v>
      </c>
      <c r="T300" s="245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46" t="s">
        <v>183</v>
      </c>
      <c r="AT300" s="246" t="s">
        <v>179</v>
      </c>
      <c r="AU300" s="246" t="s">
        <v>87</v>
      </c>
      <c r="AY300" s="14" t="s">
        <v>177</v>
      </c>
      <c r="BE300" s="247">
        <f>IF(N300="základná",J300,0)</f>
        <v>0</v>
      </c>
      <c r="BF300" s="247">
        <f>IF(N300="znížená",J300,0)</f>
        <v>0</v>
      </c>
      <c r="BG300" s="247">
        <f>IF(N300="zákl. prenesená",J300,0)</f>
        <v>0</v>
      </c>
      <c r="BH300" s="247">
        <f>IF(N300="zníž. prenesená",J300,0)</f>
        <v>0</v>
      </c>
      <c r="BI300" s="247">
        <f>IF(N300="nulová",J300,0)</f>
        <v>0</v>
      </c>
      <c r="BJ300" s="14" t="s">
        <v>87</v>
      </c>
      <c r="BK300" s="247">
        <f>ROUND(I300*H300,2)</f>
        <v>0</v>
      </c>
      <c r="BL300" s="14" t="s">
        <v>183</v>
      </c>
      <c r="BM300" s="246" t="s">
        <v>752</v>
      </c>
    </row>
    <row r="301" s="2" customFormat="1" ht="16.5" customHeight="1">
      <c r="A301" s="35"/>
      <c r="B301" s="36"/>
      <c r="C301" s="234" t="s">
        <v>753</v>
      </c>
      <c r="D301" s="234" t="s">
        <v>179</v>
      </c>
      <c r="E301" s="235" t="s">
        <v>754</v>
      </c>
      <c r="F301" s="236" t="s">
        <v>755</v>
      </c>
      <c r="G301" s="237" t="s">
        <v>223</v>
      </c>
      <c r="H301" s="238">
        <v>1232.1500000000001</v>
      </c>
      <c r="I301" s="239"/>
      <c r="J301" s="240">
        <f>ROUND(I301*H301,2)</f>
        <v>0</v>
      </c>
      <c r="K301" s="241"/>
      <c r="L301" s="41"/>
      <c r="M301" s="242" t="s">
        <v>1</v>
      </c>
      <c r="N301" s="243" t="s">
        <v>40</v>
      </c>
      <c r="O301" s="94"/>
      <c r="P301" s="244">
        <f>O301*H301</f>
        <v>0</v>
      </c>
      <c r="Q301" s="244">
        <v>5.0000000000000002E-05</v>
      </c>
      <c r="R301" s="244">
        <f>Q301*H301</f>
        <v>0.061607500000000009</v>
      </c>
      <c r="S301" s="244">
        <v>0</v>
      </c>
      <c r="T301" s="245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46" t="s">
        <v>183</v>
      </c>
      <c r="AT301" s="246" t="s">
        <v>179</v>
      </c>
      <c r="AU301" s="246" t="s">
        <v>87</v>
      </c>
      <c r="AY301" s="14" t="s">
        <v>177</v>
      </c>
      <c r="BE301" s="247">
        <f>IF(N301="základná",J301,0)</f>
        <v>0</v>
      </c>
      <c r="BF301" s="247">
        <f>IF(N301="znížená",J301,0)</f>
        <v>0</v>
      </c>
      <c r="BG301" s="247">
        <f>IF(N301="zákl. prenesená",J301,0)</f>
        <v>0</v>
      </c>
      <c r="BH301" s="247">
        <f>IF(N301="zníž. prenesená",J301,0)</f>
        <v>0</v>
      </c>
      <c r="BI301" s="247">
        <f>IF(N301="nulová",J301,0)</f>
        <v>0</v>
      </c>
      <c r="BJ301" s="14" t="s">
        <v>87</v>
      </c>
      <c r="BK301" s="247">
        <f>ROUND(I301*H301,2)</f>
        <v>0</v>
      </c>
      <c r="BL301" s="14" t="s">
        <v>183</v>
      </c>
      <c r="BM301" s="246" t="s">
        <v>756</v>
      </c>
    </row>
    <row r="302" s="2" customFormat="1" ht="16.5" customHeight="1">
      <c r="A302" s="35"/>
      <c r="B302" s="36"/>
      <c r="C302" s="234" t="s">
        <v>757</v>
      </c>
      <c r="D302" s="234" t="s">
        <v>179</v>
      </c>
      <c r="E302" s="235" t="s">
        <v>758</v>
      </c>
      <c r="F302" s="236" t="s">
        <v>759</v>
      </c>
      <c r="G302" s="237" t="s">
        <v>223</v>
      </c>
      <c r="H302" s="238">
        <v>984.19000000000005</v>
      </c>
      <c r="I302" s="239"/>
      <c r="J302" s="240">
        <f>ROUND(I302*H302,2)</f>
        <v>0</v>
      </c>
      <c r="K302" s="241"/>
      <c r="L302" s="41"/>
      <c r="M302" s="242" t="s">
        <v>1</v>
      </c>
      <c r="N302" s="243" t="s">
        <v>40</v>
      </c>
      <c r="O302" s="94"/>
      <c r="P302" s="244">
        <f>O302*H302</f>
        <v>0</v>
      </c>
      <c r="Q302" s="244">
        <v>5.0000000000000002E-05</v>
      </c>
      <c r="R302" s="244">
        <f>Q302*H302</f>
        <v>0.049209500000000003</v>
      </c>
      <c r="S302" s="244">
        <v>0</v>
      </c>
      <c r="T302" s="245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46" t="s">
        <v>183</v>
      </c>
      <c r="AT302" s="246" t="s">
        <v>179</v>
      </c>
      <c r="AU302" s="246" t="s">
        <v>87</v>
      </c>
      <c r="AY302" s="14" t="s">
        <v>177</v>
      </c>
      <c r="BE302" s="247">
        <f>IF(N302="základná",J302,0)</f>
        <v>0</v>
      </c>
      <c r="BF302" s="247">
        <f>IF(N302="znížená",J302,0)</f>
        <v>0</v>
      </c>
      <c r="BG302" s="247">
        <f>IF(N302="zákl. prenesená",J302,0)</f>
        <v>0</v>
      </c>
      <c r="BH302" s="247">
        <f>IF(N302="zníž. prenesená",J302,0)</f>
        <v>0</v>
      </c>
      <c r="BI302" s="247">
        <f>IF(N302="nulová",J302,0)</f>
        <v>0</v>
      </c>
      <c r="BJ302" s="14" t="s">
        <v>87</v>
      </c>
      <c r="BK302" s="247">
        <f>ROUND(I302*H302,2)</f>
        <v>0</v>
      </c>
      <c r="BL302" s="14" t="s">
        <v>183</v>
      </c>
      <c r="BM302" s="246" t="s">
        <v>760</v>
      </c>
    </row>
    <row r="303" s="2" customFormat="1" ht="16.5" customHeight="1">
      <c r="A303" s="35"/>
      <c r="B303" s="36"/>
      <c r="C303" s="234" t="s">
        <v>761</v>
      </c>
      <c r="D303" s="234" t="s">
        <v>179</v>
      </c>
      <c r="E303" s="235" t="s">
        <v>762</v>
      </c>
      <c r="F303" s="236" t="s">
        <v>763</v>
      </c>
      <c r="G303" s="237" t="s">
        <v>223</v>
      </c>
      <c r="H303" s="238">
        <v>473</v>
      </c>
      <c r="I303" s="239"/>
      <c r="J303" s="240">
        <f>ROUND(I303*H303,2)</f>
        <v>0</v>
      </c>
      <c r="K303" s="241"/>
      <c r="L303" s="41"/>
      <c r="M303" s="242" t="s">
        <v>1</v>
      </c>
      <c r="N303" s="243" t="s">
        <v>40</v>
      </c>
      <c r="O303" s="94"/>
      <c r="P303" s="244">
        <f>O303*H303</f>
        <v>0</v>
      </c>
      <c r="Q303" s="244">
        <v>0</v>
      </c>
      <c r="R303" s="244">
        <f>Q303*H303</f>
        <v>0</v>
      </c>
      <c r="S303" s="244">
        <v>0</v>
      </c>
      <c r="T303" s="245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46" t="s">
        <v>183</v>
      </c>
      <c r="AT303" s="246" t="s">
        <v>179</v>
      </c>
      <c r="AU303" s="246" t="s">
        <v>87</v>
      </c>
      <c r="AY303" s="14" t="s">
        <v>177</v>
      </c>
      <c r="BE303" s="247">
        <f>IF(N303="základná",J303,0)</f>
        <v>0</v>
      </c>
      <c r="BF303" s="247">
        <f>IF(N303="znížená",J303,0)</f>
        <v>0</v>
      </c>
      <c r="BG303" s="247">
        <f>IF(N303="zákl. prenesená",J303,0)</f>
        <v>0</v>
      </c>
      <c r="BH303" s="247">
        <f>IF(N303="zníž. prenesená",J303,0)</f>
        <v>0</v>
      </c>
      <c r="BI303" s="247">
        <f>IF(N303="nulová",J303,0)</f>
        <v>0</v>
      </c>
      <c r="BJ303" s="14" t="s">
        <v>87</v>
      </c>
      <c r="BK303" s="247">
        <f>ROUND(I303*H303,2)</f>
        <v>0</v>
      </c>
      <c r="BL303" s="14" t="s">
        <v>183</v>
      </c>
      <c r="BM303" s="246" t="s">
        <v>764</v>
      </c>
    </row>
    <row r="304" s="2" customFormat="1" ht="24.15" customHeight="1">
      <c r="A304" s="35"/>
      <c r="B304" s="36"/>
      <c r="C304" s="234" t="s">
        <v>765</v>
      </c>
      <c r="D304" s="234" t="s">
        <v>179</v>
      </c>
      <c r="E304" s="235" t="s">
        <v>766</v>
      </c>
      <c r="F304" s="236" t="s">
        <v>767</v>
      </c>
      <c r="G304" s="237" t="s">
        <v>223</v>
      </c>
      <c r="H304" s="238">
        <v>1875</v>
      </c>
      <c r="I304" s="239"/>
      <c r="J304" s="240">
        <f>ROUND(I304*H304,2)</f>
        <v>0</v>
      </c>
      <c r="K304" s="241"/>
      <c r="L304" s="41"/>
      <c r="M304" s="242" t="s">
        <v>1</v>
      </c>
      <c r="N304" s="243" t="s">
        <v>40</v>
      </c>
      <c r="O304" s="94"/>
      <c r="P304" s="244">
        <f>O304*H304</f>
        <v>0</v>
      </c>
      <c r="Q304" s="244">
        <v>0</v>
      </c>
      <c r="R304" s="244">
        <f>Q304*H304</f>
        <v>0</v>
      </c>
      <c r="S304" s="244">
        <v>0</v>
      </c>
      <c r="T304" s="245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46" t="s">
        <v>183</v>
      </c>
      <c r="AT304" s="246" t="s">
        <v>179</v>
      </c>
      <c r="AU304" s="246" t="s">
        <v>87</v>
      </c>
      <c r="AY304" s="14" t="s">
        <v>177</v>
      </c>
      <c r="BE304" s="247">
        <f>IF(N304="základná",J304,0)</f>
        <v>0</v>
      </c>
      <c r="BF304" s="247">
        <f>IF(N304="znížená",J304,0)</f>
        <v>0</v>
      </c>
      <c r="BG304" s="247">
        <f>IF(N304="zákl. prenesená",J304,0)</f>
        <v>0</v>
      </c>
      <c r="BH304" s="247">
        <f>IF(N304="zníž. prenesená",J304,0)</f>
        <v>0</v>
      </c>
      <c r="BI304" s="247">
        <f>IF(N304="nulová",J304,0)</f>
        <v>0</v>
      </c>
      <c r="BJ304" s="14" t="s">
        <v>87</v>
      </c>
      <c r="BK304" s="247">
        <f>ROUND(I304*H304,2)</f>
        <v>0</v>
      </c>
      <c r="BL304" s="14" t="s">
        <v>183</v>
      </c>
      <c r="BM304" s="246" t="s">
        <v>768</v>
      </c>
    </row>
    <row r="305" s="2" customFormat="1" ht="16.5" customHeight="1">
      <c r="A305" s="35"/>
      <c r="B305" s="36"/>
      <c r="C305" s="234" t="s">
        <v>769</v>
      </c>
      <c r="D305" s="234" t="s">
        <v>179</v>
      </c>
      <c r="E305" s="235" t="s">
        <v>770</v>
      </c>
      <c r="F305" s="236" t="s">
        <v>771</v>
      </c>
      <c r="G305" s="237" t="s">
        <v>223</v>
      </c>
      <c r="H305" s="238">
        <v>325</v>
      </c>
      <c r="I305" s="239"/>
      <c r="J305" s="240">
        <f>ROUND(I305*H305,2)</f>
        <v>0</v>
      </c>
      <c r="K305" s="241"/>
      <c r="L305" s="41"/>
      <c r="M305" s="242" t="s">
        <v>1</v>
      </c>
      <c r="N305" s="243" t="s">
        <v>40</v>
      </c>
      <c r="O305" s="94"/>
      <c r="P305" s="244">
        <f>O305*H305</f>
        <v>0</v>
      </c>
      <c r="Q305" s="244">
        <v>0</v>
      </c>
      <c r="R305" s="244">
        <f>Q305*H305</f>
        <v>0</v>
      </c>
      <c r="S305" s="244">
        <v>0</v>
      </c>
      <c r="T305" s="245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46" t="s">
        <v>183</v>
      </c>
      <c r="AT305" s="246" t="s">
        <v>179</v>
      </c>
      <c r="AU305" s="246" t="s">
        <v>87</v>
      </c>
      <c r="AY305" s="14" t="s">
        <v>177</v>
      </c>
      <c r="BE305" s="247">
        <f>IF(N305="základná",J305,0)</f>
        <v>0</v>
      </c>
      <c r="BF305" s="247">
        <f>IF(N305="znížená",J305,0)</f>
        <v>0</v>
      </c>
      <c r="BG305" s="247">
        <f>IF(N305="zákl. prenesená",J305,0)</f>
        <v>0</v>
      </c>
      <c r="BH305" s="247">
        <f>IF(N305="zníž. prenesená",J305,0)</f>
        <v>0</v>
      </c>
      <c r="BI305" s="247">
        <f>IF(N305="nulová",J305,0)</f>
        <v>0</v>
      </c>
      <c r="BJ305" s="14" t="s">
        <v>87</v>
      </c>
      <c r="BK305" s="247">
        <f>ROUND(I305*H305,2)</f>
        <v>0</v>
      </c>
      <c r="BL305" s="14" t="s">
        <v>183</v>
      </c>
      <c r="BM305" s="246" t="s">
        <v>772</v>
      </c>
    </row>
    <row r="306" s="2" customFormat="1" ht="21.75" customHeight="1">
      <c r="A306" s="35"/>
      <c r="B306" s="36"/>
      <c r="C306" s="234" t="s">
        <v>773</v>
      </c>
      <c r="D306" s="234" t="s">
        <v>179</v>
      </c>
      <c r="E306" s="235" t="s">
        <v>774</v>
      </c>
      <c r="F306" s="236" t="s">
        <v>775</v>
      </c>
      <c r="G306" s="237" t="s">
        <v>223</v>
      </c>
      <c r="H306" s="238">
        <v>125</v>
      </c>
      <c r="I306" s="239"/>
      <c r="J306" s="240">
        <f>ROUND(I306*H306,2)</f>
        <v>0</v>
      </c>
      <c r="K306" s="241"/>
      <c r="L306" s="41"/>
      <c r="M306" s="242" t="s">
        <v>1</v>
      </c>
      <c r="N306" s="243" t="s">
        <v>40</v>
      </c>
      <c r="O306" s="94"/>
      <c r="P306" s="244">
        <f>O306*H306</f>
        <v>0</v>
      </c>
      <c r="Q306" s="244">
        <v>0</v>
      </c>
      <c r="R306" s="244">
        <f>Q306*H306</f>
        <v>0</v>
      </c>
      <c r="S306" s="244">
        <v>0</v>
      </c>
      <c r="T306" s="245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46" t="s">
        <v>183</v>
      </c>
      <c r="AT306" s="246" t="s">
        <v>179</v>
      </c>
      <c r="AU306" s="246" t="s">
        <v>87</v>
      </c>
      <c r="AY306" s="14" t="s">
        <v>177</v>
      </c>
      <c r="BE306" s="247">
        <f>IF(N306="základná",J306,0)</f>
        <v>0</v>
      </c>
      <c r="BF306" s="247">
        <f>IF(N306="znížená",J306,0)</f>
        <v>0</v>
      </c>
      <c r="BG306" s="247">
        <f>IF(N306="zákl. prenesená",J306,0)</f>
        <v>0</v>
      </c>
      <c r="BH306" s="247">
        <f>IF(N306="zníž. prenesená",J306,0)</f>
        <v>0</v>
      </c>
      <c r="BI306" s="247">
        <f>IF(N306="nulová",J306,0)</f>
        <v>0</v>
      </c>
      <c r="BJ306" s="14" t="s">
        <v>87</v>
      </c>
      <c r="BK306" s="247">
        <f>ROUND(I306*H306,2)</f>
        <v>0</v>
      </c>
      <c r="BL306" s="14" t="s">
        <v>183</v>
      </c>
      <c r="BM306" s="246" t="s">
        <v>776</v>
      </c>
    </row>
    <row r="307" s="2" customFormat="1" ht="16.5" customHeight="1">
      <c r="A307" s="35"/>
      <c r="B307" s="36"/>
      <c r="C307" s="234" t="s">
        <v>777</v>
      </c>
      <c r="D307" s="234" t="s">
        <v>179</v>
      </c>
      <c r="E307" s="235" t="s">
        <v>778</v>
      </c>
      <c r="F307" s="236" t="s">
        <v>779</v>
      </c>
      <c r="G307" s="237" t="s">
        <v>223</v>
      </c>
      <c r="H307" s="238">
        <v>62.5</v>
      </c>
      <c r="I307" s="239"/>
      <c r="J307" s="240">
        <f>ROUND(I307*H307,2)</f>
        <v>0</v>
      </c>
      <c r="K307" s="241"/>
      <c r="L307" s="41"/>
      <c r="M307" s="242" t="s">
        <v>1</v>
      </c>
      <c r="N307" s="243" t="s">
        <v>40</v>
      </c>
      <c r="O307" s="94"/>
      <c r="P307" s="244">
        <f>O307*H307</f>
        <v>0</v>
      </c>
      <c r="Q307" s="244">
        <v>0</v>
      </c>
      <c r="R307" s="244">
        <f>Q307*H307</f>
        <v>0</v>
      </c>
      <c r="S307" s="244">
        <v>0</v>
      </c>
      <c r="T307" s="245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46" t="s">
        <v>183</v>
      </c>
      <c r="AT307" s="246" t="s">
        <v>179</v>
      </c>
      <c r="AU307" s="246" t="s">
        <v>87</v>
      </c>
      <c r="AY307" s="14" t="s">
        <v>177</v>
      </c>
      <c r="BE307" s="247">
        <f>IF(N307="základná",J307,0)</f>
        <v>0</v>
      </c>
      <c r="BF307" s="247">
        <f>IF(N307="znížená",J307,0)</f>
        <v>0</v>
      </c>
      <c r="BG307" s="247">
        <f>IF(N307="zákl. prenesená",J307,0)</f>
        <v>0</v>
      </c>
      <c r="BH307" s="247">
        <f>IF(N307="zníž. prenesená",J307,0)</f>
        <v>0</v>
      </c>
      <c r="BI307" s="247">
        <f>IF(N307="nulová",J307,0)</f>
        <v>0</v>
      </c>
      <c r="BJ307" s="14" t="s">
        <v>87</v>
      </c>
      <c r="BK307" s="247">
        <f>ROUND(I307*H307,2)</f>
        <v>0</v>
      </c>
      <c r="BL307" s="14" t="s">
        <v>183</v>
      </c>
      <c r="BM307" s="246" t="s">
        <v>780</v>
      </c>
    </row>
    <row r="308" s="2" customFormat="1" ht="24.15" customHeight="1">
      <c r="A308" s="35"/>
      <c r="B308" s="36"/>
      <c r="C308" s="234" t="s">
        <v>781</v>
      </c>
      <c r="D308" s="234" t="s">
        <v>179</v>
      </c>
      <c r="E308" s="235" t="s">
        <v>782</v>
      </c>
      <c r="F308" s="236" t="s">
        <v>783</v>
      </c>
      <c r="G308" s="237" t="s">
        <v>223</v>
      </c>
      <c r="H308" s="238">
        <v>415.71199999999999</v>
      </c>
      <c r="I308" s="239"/>
      <c r="J308" s="240">
        <f>ROUND(I308*H308,2)</f>
        <v>0</v>
      </c>
      <c r="K308" s="241"/>
      <c r="L308" s="41"/>
      <c r="M308" s="242" t="s">
        <v>1</v>
      </c>
      <c r="N308" s="243" t="s">
        <v>40</v>
      </c>
      <c r="O308" s="94"/>
      <c r="P308" s="244">
        <f>O308*H308</f>
        <v>0</v>
      </c>
      <c r="Q308" s="244">
        <v>0</v>
      </c>
      <c r="R308" s="244">
        <f>Q308*H308</f>
        <v>0</v>
      </c>
      <c r="S308" s="244">
        <v>0</v>
      </c>
      <c r="T308" s="245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46" t="s">
        <v>183</v>
      </c>
      <c r="AT308" s="246" t="s">
        <v>179</v>
      </c>
      <c r="AU308" s="246" t="s">
        <v>87</v>
      </c>
      <c r="AY308" s="14" t="s">
        <v>177</v>
      </c>
      <c r="BE308" s="247">
        <f>IF(N308="základná",J308,0)</f>
        <v>0</v>
      </c>
      <c r="BF308" s="247">
        <f>IF(N308="znížená",J308,0)</f>
        <v>0</v>
      </c>
      <c r="BG308" s="247">
        <f>IF(N308="zákl. prenesená",J308,0)</f>
        <v>0</v>
      </c>
      <c r="BH308" s="247">
        <f>IF(N308="zníž. prenesená",J308,0)</f>
        <v>0</v>
      </c>
      <c r="BI308" s="247">
        <f>IF(N308="nulová",J308,0)</f>
        <v>0</v>
      </c>
      <c r="BJ308" s="14" t="s">
        <v>87</v>
      </c>
      <c r="BK308" s="247">
        <f>ROUND(I308*H308,2)</f>
        <v>0</v>
      </c>
      <c r="BL308" s="14" t="s">
        <v>183</v>
      </c>
      <c r="BM308" s="246" t="s">
        <v>784</v>
      </c>
    </row>
    <row r="309" s="2" customFormat="1" ht="16.5" customHeight="1">
      <c r="A309" s="35"/>
      <c r="B309" s="36"/>
      <c r="C309" s="234" t="s">
        <v>785</v>
      </c>
      <c r="D309" s="234" t="s">
        <v>179</v>
      </c>
      <c r="E309" s="235" t="s">
        <v>786</v>
      </c>
      <c r="F309" s="236" t="s">
        <v>787</v>
      </c>
      <c r="G309" s="237" t="s">
        <v>182</v>
      </c>
      <c r="H309" s="238">
        <v>114.24</v>
      </c>
      <c r="I309" s="239"/>
      <c r="J309" s="240">
        <f>ROUND(I309*H309,2)</f>
        <v>0</v>
      </c>
      <c r="K309" s="241"/>
      <c r="L309" s="41"/>
      <c r="M309" s="242" t="s">
        <v>1</v>
      </c>
      <c r="N309" s="243" t="s">
        <v>40</v>
      </c>
      <c r="O309" s="94"/>
      <c r="P309" s="244">
        <f>O309*H309</f>
        <v>0</v>
      </c>
      <c r="Q309" s="244">
        <v>0.00025999999999999998</v>
      </c>
      <c r="R309" s="244">
        <f>Q309*H309</f>
        <v>0.029702399999999997</v>
      </c>
      <c r="S309" s="244">
        <v>0</v>
      </c>
      <c r="T309" s="245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46" t="s">
        <v>183</v>
      </c>
      <c r="AT309" s="246" t="s">
        <v>179</v>
      </c>
      <c r="AU309" s="246" t="s">
        <v>87</v>
      </c>
      <c r="AY309" s="14" t="s">
        <v>177</v>
      </c>
      <c r="BE309" s="247">
        <f>IF(N309="základná",J309,0)</f>
        <v>0</v>
      </c>
      <c r="BF309" s="247">
        <f>IF(N309="znížená",J309,0)</f>
        <v>0</v>
      </c>
      <c r="BG309" s="247">
        <f>IF(N309="zákl. prenesená",J309,0)</f>
        <v>0</v>
      </c>
      <c r="BH309" s="247">
        <f>IF(N309="zníž. prenesená",J309,0)</f>
        <v>0</v>
      </c>
      <c r="BI309" s="247">
        <f>IF(N309="nulová",J309,0)</f>
        <v>0</v>
      </c>
      <c r="BJ309" s="14" t="s">
        <v>87</v>
      </c>
      <c r="BK309" s="247">
        <f>ROUND(I309*H309,2)</f>
        <v>0</v>
      </c>
      <c r="BL309" s="14" t="s">
        <v>183</v>
      </c>
      <c r="BM309" s="246" t="s">
        <v>788</v>
      </c>
    </row>
    <row r="310" s="2" customFormat="1" ht="16.5" customHeight="1">
      <c r="A310" s="35"/>
      <c r="B310" s="36"/>
      <c r="C310" s="234" t="s">
        <v>789</v>
      </c>
      <c r="D310" s="234" t="s">
        <v>179</v>
      </c>
      <c r="E310" s="235" t="s">
        <v>790</v>
      </c>
      <c r="F310" s="236" t="s">
        <v>791</v>
      </c>
      <c r="G310" s="237" t="s">
        <v>182</v>
      </c>
      <c r="H310" s="238">
        <v>16</v>
      </c>
      <c r="I310" s="239"/>
      <c r="J310" s="240">
        <f>ROUND(I310*H310,2)</f>
        <v>0</v>
      </c>
      <c r="K310" s="241"/>
      <c r="L310" s="41"/>
      <c r="M310" s="242" t="s">
        <v>1</v>
      </c>
      <c r="N310" s="243" t="s">
        <v>40</v>
      </c>
      <c r="O310" s="94"/>
      <c r="P310" s="244">
        <f>O310*H310</f>
        <v>0</v>
      </c>
      <c r="Q310" s="244">
        <v>0.00025999999999999998</v>
      </c>
      <c r="R310" s="244">
        <f>Q310*H310</f>
        <v>0.0041599999999999996</v>
      </c>
      <c r="S310" s="244">
        <v>0</v>
      </c>
      <c r="T310" s="245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46" t="s">
        <v>183</v>
      </c>
      <c r="AT310" s="246" t="s">
        <v>179</v>
      </c>
      <c r="AU310" s="246" t="s">
        <v>87</v>
      </c>
      <c r="AY310" s="14" t="s">
        <v>177</v>
      </c>
      <c r="BE310" s="247">
        <f>IF(N310="základná",J310,0)</f>
        <v>0</v>
      </c>
      <c r="BF310" s="247">
        <f>IF(N310="znížená",J310,0)</f>
        <v>0</v>
      </c>
      <c r="BG310" s="247">
        <f>IF(N310="zákl. prenesená",J310,0)</f>
        <v>0</v>
      </c>
      <c r="BH310" s="247">
        <f>IF(N310="zníž. prenesená",J310,0)</f>
        <v>0</v>
      </c>
      <c r="BI310" s="247">
        <f>IF(N310="nulová",J310,0)</f>
        <v>0</v>
      </c>
      <c r="BJ310" s="14" t="s">
        <v>87</v>
      </c>
      <c r="BK310" s="247">
        <f>ROUND(I310*H310,2)</f>
        <v>0</v>
      </c>
      <c r="BL310" s="14" t="s">
        <v>183</v>
      </c>
      <c r="BM310" s="246" t="s">
        <v>792</v>
      </c>
    </row>
    <row r="311" s="2" customFormat="1" ht="21.75" customHeight="1">
      <c r="A311" s="35"/>
      <c r="B311" s="36"/>
      <c r="C311" s="234" t="s">
        <v>793</v>
      </c>
      <c r="D311" s="234" t="s">
        <v>179</v>
      </c>
      <c r="E311" s="235" t="s">
        <v>794</v>
      </c>
      <c r="F311" s="236" t="s">
        <v>795</v>
      </c>
      <c r="G311" s="237" t="s">
        <v>182</v>
      </c>
      <c r="H311" s="238">
        <v>8</v>
      </c>
      <c r="I311" s="239"/>
      <c r="J311" s="240">
        <f>ROUND(I311*H311,2)</f>
        <v>0</v>
      </c>
      <c r="K311" s="241"/>
      <c r="L311" s="41"/>
      <c r="M311" s="242" t="s">
        <v>1</v>
      </c>
      <c r="N311" s="243" t="s">
        <v>40</v>
      </c>
      <c r="O311" s="94"/>
      <c r="P311" s="244">
        <f>O311*H311</f>
        <v>0</v>
      </c>
      <c r="Q311" s="244">
        <v>0.00021000000000000001</v>
      </c>
      <c r="R311" s="244">
        <f>Q311*H311</f>
        <v>0.0016800000000000001</v>
      </c>
      <c r="S311" s="244">
        <v>0</v>
      </c>
      <c r="T311" s="245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46" t="s">
        <v>183</v>
      </c>
      <c r="AT311" s="246" t="s">
        <v>179</v>
      </c>
      <c r="AU311" s="246" t="s">
        <v>87</v>
      </c>
      <c r="AY311" s="14" t="s">
        <v>177</v>
      </c>
      <c r="BE311" s="247">
        <f>IF(N311="základná",J311,0)</f>
        <v>0</v>
      </c>
      <c r="BF311" s="247">
        <f>IF(N311="znížená",J311,0)</f>
        <v>0</v>
      </c>
      <c r="BG311" s="247">
        <f>IF(N311="zákl. prenesená",J311,0)</f>
        <v>0</v>
      </c>
      <c r="BH311" s="247">
        <f>IF(N311="zníž. prenesená",J311,0)</f>
        <v>0</v>
      </c>
      <c r="BI311" s="247">
        <f>IF(N311="nulová",J311,0)</f>
        <v>0</v>
      </c>
      <c r="BJ311" s="14" t="s">
        <v>87</v>
      </c>
      <c r="BK311" s="247">
        <f>ROUND(I311*H311,2)</f>
        <v>0</v>
      </c>
      <c r="BL311" s="14" t="s">
        <v>183</v>
      </c>
      <c r="BM311" s="246" t="s">
        <v>796</v>
      </c>
    </row>
    <row r="312" s="2" customFormat="1" ht="16.5" customHeight="1">
      <c r="A312" s="35"/>
      <c r="B312" s="36"/>
      <c r="C312" s="234" t="s">
        <v>797</v>
      </c>
      <c r="D312" s="234" t="s">
        <v>179</v>
      </c>
      <c r="E312" s="235" t="s">
        <v>798</v>
      </c>
      <c r="F312" s="236" t="s">
        <v>799</v>
      </c>
      <c r="G312" s="237" t="s">
        <v>182</v>
      </c>
      <c r="H312" s="238">
        <v>294.36000000000001</v>
      </c>
      <c r="I312" s="239"/>
      <c r="J312" s="240">
        <f>ROUND(I312*H312,2)</f>
        <v>0</v>
      </c>
      <c r="K312" s="241"/>
      <c r="L312" s="41"/>
      <c r="M312" s="242" t="s">
        <v>1</v>
      </c>
      <c r="N312" s="243" t="s">
        <v>40</v>
      </c>
      <c r="O312" s="94"/>
      <c r="P312" s="244">
        <f>O312*H312</f>
        <v>0</v>
      </c>
      <c r="Q312" s="244">
        <v>6.9999999999999994E-05</v>
      </c>
      <c r="R312" s="244">
        <f>Q312*H312</f>
        <v>0.020605200000000001</v>
      </c>
      <c r="S312" s="244">
        <v>0</v>
      </c>
      <c r="T312" s="245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46" t="s">
        <v>183</v>
      </c>
      <c r="AT312" s="246" t="s">
        <v>179</v>
      </c>
      <c r="AU312" s="246" t="s">
        <v>87</v>
      </c>
      <c r="AY312" s="14" t="s">
        <v>177</v>
      </c>
      <c r="BE312" s="247">
        <f>IF(N312="základná",J312,0)</f>
        <v>0</v>
      </c>
      <c r="BF312" s="247">
        <f>IF(N312="znížená",J312,0)</f>
        <v>0</v>
      </c>
      <c r="BG312" s="247">
        <f>IF(N312="zákl. prenesená",J312,0)</f>
        <v>0</v>
      </c>
      <c r="BH312" s="247">
        <f>IF(N312="zníž. prenesená",J312,0)</f>
        <v>0</v>
      </c>
      <c r="BI312" s="247">
        <f>IF(N312="nulová",J312,0)</f>
        <v>0</v>
      </c>
      <c r="BJ312" s="14" t="s">
        <v>87</v>
      </c>
      <c r="BK312" s="247">
        <f>ROUND(I312*H312,2)</f>
        <v>0</v>
      </c>
      <c r="BL312" s="14" t="s">
        <v>183</v>
      </c>
      <c r="BM312" s="246" t="s">
        <v>800</v>
      </c>
    </row>
    <row r="313" s="2" customFormat="1" ht="21.75" customHeight="1">
      <c r="A313" s="35"/>
      <c r="B313" s="36"/>
      <c r="C313" s="234" t="s">
        <v>801</v>
      </c>
      <c r="D313" s="234" t="s">
        <v>179</v>
      </c>
      <c r="E313" s="235" t="s">
        <v>802</v>
      </c>
      <c r="F313" s="236" t="s">
        <v>803</v>
      </c>
      <c r="G313" s="237" t="s">
        <v>182</v>
      </c>
      <c r="H313" s="238">
        <v>205.36000000000001</v>
      </c>
      <c r="I313" s="239"/>
      <c r="J313" s="240">
        <f>ROUND(I313*H313,2)</f>
        <v>0</v>
      </c>
      <c r="K313" s="241"/>
      <c r="L313" s="41"/>
      <c r="M313" s="242" t="s">
        <v>1</v>
      </c>
      <c r="N313" s="243" t="s">
        <v>40</v>
      </c>
      <c r="O313" s="94"/>
      <c r="P313" s="244">
        <f>O313*H313</f>
        <v>0</v>
      </c>
      <c r="Q313" s="244">
        <v>9.0000000000000006E-05</v>
      </c>
      <c r="R313" s="244">
        <f>Q313*H313</f>
        <v>0.018482400000000003</v>
      </c>
      <c r="S313" s="244">
        <v>0</v>
      </c>
      <c r="T313" s="245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46" t="s">
        <v>183</v>
      </c>
      <c r="AT313" s="246" t="s">
        <v>179</v>
      </c>
      <c r="AU313" s="246" t="s">
        <v>87</v>
      </c>
      <c r="AY313" s="14" t="s">
        <v>177</v>
      </c>
      <c r="BE313" s="247">
        <f>IF(N313="základná",J313,0)</f>
        <v>0</v>
      </c>
      <c r="BF313" s="247">
        <f>IF(N313="znížená",J313,0)</f>
        <v>0</v>
      </c>
      <c r="BG313" s="247">
        <f>IF(N313="zákl. prenesená",J313,0)</f>
        <v>0</v>
      </c>
      <c r="BH313" s="247">
        <f>IF(N313="zníž. prenesená",J313,0)</f>
        <v>0</v>
      </c>
      <c r="BI313" s="247">
        <f>IF(N313="nulová",J313,0)</f>
        <v>0</v>
      </c>
      <c r="BJ313" s="14" t="s">
        <v>87</v>
      </c>
      <c r="BK313" s="247">
        <f>ROUND(I313*H313,2)</f>
        <v>0</v>
      </c>
      <c r="BL313" s="14" t="s">
        <v>183</v>
      </c>
      <c r="BM313" s="246" t="s">
        <v>804</v>
      </c>
    </row>
    <row r="314" s="2" customFormat="1" ht="24.15" customHeight="1">
      <c r="A314" s="35"/>
      <c r="B314" s="36"/>
      <c r="C314" s="234" t="s">
        <v>805</v>
      </c>
      <c r="D314" s="234" t="s">
        <v>179</v>
      </c>
      <c r="E314" s="235" t="s">
        <v>806</v>
      </c>
      <c r="F314" s="236" t="s">
        <v>807</v>
      </c>
      <c r="G314" s="237" t="s">
        <v>371</v>
      </c>
      <c r="H314" s="238">
        <v>30</v>
      </c>
      <c r="I314" s="239"/>
      <c r="J314" s="240">
        <f>ROUND(I314*H314,2)</f>
        <v>0</v>
      </c>
      <c r="K314" s="241"/>
      <c r="L314" s="41"/>
      <c r="M314" s="242" t="s">
        <v>1</v>
      </c>
      <c r="N314" s="243" t="s">
        <v>40</v>
      </c>
      <c r="O314" s="94"/>
      <c r="P314" s="244">
        <f>O314*H314</f>
        <v>0</v>
      </c>
      <c r="Q314" s="244">
        <v>0.00013999999999999999</v>
      </c>
      <c r="R314" s="244">
        <f>Q314*H314</f>
        <v>0.0041999999999999997</v>
      </c>
      <c r="S314" s="244">
        <v>0</v>
      </c>
      <c r="T314" s="245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46" t="s">
        <v>183</v>
      </c>
      <c r="AT314" s="246" t="s">
        <v>179</v>
      </c>
      <c r="AU314" s="246" t="s">
        <v>87</v>
      </c>
      <c r="AY314" s="14" t="s">
        <v>177</v>
      </c>
      <c r="BE314" s="247">
        <f>IF(N314="základná",J314,0)</f>
        <v>0</v>
      </c>
      <c r="BF314" s="247">
        <f>IF(N314="znížená",J314,0)</f>
        <v>0</v>
      </c>
      <c r="BG314" s="247">
        <f>IF(N314="zákl. prenesená",J314,0)</f>
        <v>0</v>
      </c>
      <c r="BH314" s="247">
        <f>IF(N314="zníž. prenesená",J314,0)</f>
        <v>0</v>
      </c>
      <c r="BI314" s="247">
        <f>IF(N314="nulová",J314,0)</f>
        <v>0</v>
      </c>
      <c r="BJ314" s="14" t="s">
        <v>87</v>
      </c>
      <c r="BK314" s="247">
        <f>ROUND(I314*H314,2)</f>
        <v>0</v>
      </c>
      <c r="BL314" s="14" t="s">
        <v>183</v>
      </c>
      <c r="BM314" s="246" t="s">
        <v>808</v>
      </c>
    </row>
    <row r="315" s="2" customFormat="1" ht="37.8" customHeight="1">
      <c r="A315" s="35"/>
      <c r="B315" s="36"/>
      <c r="C315" s="234" t="s">
        <v>809</v>
      </c>
      <c r="D315" s="234" t="s">
        <v>179</v>
      </c>
      <c r="E315" s="235" t="s">
        <v>810</v>
      </c>
      <c r="F315" s="236" t="s">
        <v>811</v>
      </c>
      <c r="G315" s="237" t="s">
        <v>371</v>
      </c>
      <c r="H315" s="238">
        <v>28</v>
      </c>
      <c r="I315" s="239"/>
      <c r="J315" s="240">
        <f>ROUND(I315*H315,2)</f>
        <v>0</v>
      </c>
      <c r="K315" s="241"/>
      <c r="L315" s="41"/>
      <c r="M315" s="242" t="s">
        <v>1</v>
      </c>
      <c r="N315" s="243" t="s">
        <v>40</v>
      </c>
      <c r="O315" s="94"/>
      <c r="P315" s="244">
        <f>O315*H315</f>
        <v>0</v>
      </c>
      <c r="Q315" s="244">
        <v>0.00013999999999999999</v>
      </c>
      <c r="R315" s="244">
        <f>Q315*H315</f>
        <v>0.0039199999999999999</v>
      </c>
      <c r="S315" s="244">
        <v>0</v>
      </c>
      <c r="T315" s="245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46" t="s">
        <v>183</v>
      </c>
      <c r="AT315" s="246" t="s">
        <v>179</v>
      </c>
      <c r="AU315" s="246" t="s">
        <v>87</v>
      </c>
      <c r="AY315" s="14" t="s">
        <v>177</v>
      </c>
      <c r="BE315" s="247">
        <f>IF(N315="základná",J315,0)</f>
        <v>0</v>
      </c>
      <c r="BF315" s="247">
        <f>IF(N315="znížená",J315,0)</f>
        <v>0</v>
      </c>
      <c r="BG315" s="247">
        <f>IF(N315="zákl. prenesená",J315,0)</f>
        <v>0</v>
      </c>
      <c r="BH315" s="247">
        <f>IF(N315="zníž. prenesená",J315,0)</f>
        <v>0</v>
      </c>
      <c r="BI315" s="247">
        <f>IF(N315="nulová",J315,0)</f>
        <v>0</v>
      </c>
      <c r="BJ315" s="14" t="s">
        <v>87</v>
      </c>
      <c r="BK315" s="247">
        <f>ROUND(I315*H315,2)</f>
        <v>0</v>
      </c>
      <c r="BL315" s="14" t="s">
        <v>183</v>
      </c>
      <c r="BM315" s="246" t="s">
        <v>812</v>
      </c>
    </row>
    <row r="316" s="2" customFormat="1" ht="37.8" customHeight="1">
      <c r="A316" s="35"/>
      <c r="B316" s="36"/>
      <c r="C316" s="234" t="s">
        <v>813</v>
      </c>
      <c r="D316" s="234" t="s">
        <v>179</v>
      </c>
      <c r="E316" s="235" t="s">
        <v>814</v>
      </c>
      <c r="F316" s="236" t="s">
        <v>815</v>
      </c>
      <c r="G316" s="237" t="s">
        <v>371</v>
      </c>
      <c r="H316" s="238">
        <v>29</v>
      </c>
      <c r="I316" s="239"/>
      <c r="J316" s="240">
        <f>ROUND(I316*H316,2)</f>
        <v>0</v>
      </c>
      <c r="K316" s="241"/>
      <c r="L316" s="41"/>
      <c r="M316" s="242" t="s">
        <v>1</v>
      </c>
      <c r="N316" s="243" t="s">
        <v>40</v>
      </c>
      <c r="O316" s="94"/>
      <c r="P316" s="244">
        <f>O316*H316</f>
        <v>0</v>
      </c>
      <c r="Q316" s="244">
        <v>0.00013999999999999999</v>
      </c>
      <c r="R316" s="244">
        <f>Q316*H316</f>
        <v>0.0040599999999999994</v>
      </c>
      <c r="S316" s="244">
        <v>0</v>
      </c>
      <c r="T316" s="245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46" t="s">
        <v>183</v>
      </c>
      <c r="AT316" s="246" t="s">
        <v>179</v>
      </c>
      <c r="AU316" s="246" t="s">
        <v>87</v>
      </c>
      <c r="AY316" s="14" t="s">
        <v>177</v>
      </c>
      <c r="BE316" s="247">
        <f>IF(N316="základná",J316,0)</f>
        <v>0</v>
      </c>
      <c r="BF316" s="247">
        <f>IF(N316="znížená",J316,0)</f>
        <v>0</v>
      </c>
      <c r="BG316" s="247">
        <f>IF(N316="zákl. prenesená",J316,0)</f>
        <v>0</v>
      </c>
      <c r="BH316" s="247">
        <f>IF(N316="zníž. prenesená",J316,0)</f>
        <v>0</v>
      </c>
      <c r="BI316" s="247">
        <f>IF(N316="nulová",J316,0)</f>
        <v>0</v>
      </c>
      <c r="BJ316" s="14" t="s">
        <v>87</v>
      </c>
      <c r="BK316" s="247">
        <f>ROUND(I316*H316,2)</f>
        <v>0</v>
      </c>
      <c r="BL316" s="14" t="s">
        <v>183</v>
      </c>
      <c r="BM316" s="246" t="s">
        <v>816</v>
      </c>
    </row>
    <row r="317" s="2" customFormat="1" ht="21.75" customHeight="1">
      <c r="A317" s="35"/>
      <c r="B317" s="36"/>
      <c r="C317" s="234" t="s">
        <v>817</v>
      </c>
      <c r="D317" s="234" t="s">
        <v>179</v>
      </c>
      <c r="E317" s="235" t="s">
        <v>818</v>
      </c>
      <c r="F317" s="236" t="s">
        <v>819</v>
      </c>
      <c r="G317" s="237" t="s">
        <v>371</v>
      </c>
      <c r="H317" s="238">
        <v>90</v>
      </c>
      <c r="I317" s="239"/>
      <c r="J317" s="240">
        <f>ROUND(I317*H317,2)</f>
        <v>0</v>
      </c>
      <c r="K317" s="241"/>
      <c r="L317" s="41"/>
      <c r="M317" s="242" t="s">
        <v>1</v>
      </c>
      <c r="N317" s="243" t="s">
        <v>40</v>
      </c>
      <c r="O317" s="94"/>
      <c r="P317" s="244">
        <f>O317*H317</f>
        <v>0</v>
      </c>
      <c r="Q317" s="244">
        <v>0.00020000000000000001</v>
      </c>
      <c r="R317" s="244">
        <f>Q317*H317</f>
        <v>0.018000000000000002</v>
      </c>
      <c r="S317" s="244">
        <v>0</v>
      </c>
      <c r="T317" s="245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46" t="s">
        <v>183</v>
      </c>
      <c r="AT317" s="246" t="s">
        <v>179</v>
      </c>
      <c r="AU317" s="246" t="s">
        <v>87</v>
      </c>
      <c r="AY317" s="14" t="s">
        <v>177</v>
      </c>
      <c r="BE317" s="247">
        <f>IF(N317="základná",J317,0)</f>
        <v>0</v>
      </c>
      <c r="BF317" s="247">
        <f>IF(N317="znížená",J317,0)</f>
        <v>0</v>
      </c>
      <c r="BG317" s="247">
        <f>IF(N317="zákl. prenesená",J317,0)</f>
        <v>0</v>
      </c>
      <c r="BH317" s="247">
        <f>IF(N317="zníž. prenesená",J317,0)</f>
        <v>0</v>
      </c>
      <c r="BI317" s="247">
        <f>IF(N317="nulová",J317,0)</f>
        <v>0</v>
      </c>
      <c r="BJ317" s="14" t="s">
        <v>87</v>
      </c>
      <c r="BK317" s="247">
        <f>ROUND(I317*H317,2)</f>
        <v>0</v>
      </c>
      <c r="BL317" s="14" t="s">
        <v>183</v>
      </c>
      <c r="BM317" s="246" t="s">
        <v>820</v>
      </c>
    </row>
    <row r="318" s="2" customFormat="1" ht="21.75" customHeight="1">
      <c r="A318" s="35"/>
      <c r="B318" s="36"/>
      <c r="C318" s="234" t="s">
        <v>821</v>
      </c>
      <c r="D318" s="234" t="s">
        <v>179</v>
      </c>
      <c r="E318" s="235" t="s">
        <v>822</v>
      </c>
      <c r="F318" s="236" t="s">
        <v>823</v>
      </c>
      <c r="G318" s="237" t="s">
        <v>371</v>
      </c>
      <c r="H318" s="238">
        <v>104</v>
      </c>
      <c r="I318" s="239"/>
      <c r="J318" s="240">
        <f>ROUND(I318*H318,2)</f>
        <v>0</v>
      </c>
      <c r="K318" s="241"/>
      <c r="L318" s="41"/>
      <c r="M318" s="242" t="s">
        <v>1</v>
      </c>
      <c r="N318" s="243" t="s">
        <v>40</v>
      </c>
      <c r="O318" s="94"/>
      <c r="P318" s="244">
        <f>O318*H318</f>
        <v>0</v>
      </c>
      <c r="Q318" s="244">
        <v>0.00020000000000000001</v>
      </c>
      <c r="R318" s="244">
        <f>Q318*H318</f>
        <v>0.020800000000000003</v>
      </c>
      <c r="S318" s="244">
        <v>0</v>
      </c>
      <c r="T318" s="245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46" t="s">
        <v>183</v>
      </c>
      <c r="AT318" s="246" t="s">
        <v>179</v>
      </c>
      <c r="AU318" s="246" t="s">
        <v>87</v>
      </c>
      <c r="AY318" s="14" t="s">
        <v>177</v>
      </c>
      <c r="BE318" s="247">
        <f>IF(N318="základná",J318,0)</f>
        <v>0</v>
      </c>
      <c r="BF318" s="247">
        <f>IF(N318="znížená",J318,0)</f>
        <v>0</v>
      </c>
      <c r="BG318" s="247">
        <f>IF(N318="zákl. prenesená",J318,0)</f>
        <v>0</v>
      </c>
      <c r="BH318" s="247">
        <f>IF(N318="zníž. prenesená",J318,0)</f>
        <v>0</v>
      </c>
      <c r="BI318" s="247">
        <f>IF(N318="nulová",J318,0)</f>
        <v>0</v>
      </c>
      <c r="BJ318" s="14" t="s">
        <v>87</v>
      </c>
      <c r="BK318" s="247">
        <f>ROUND(I318*H318,2)</f>
        <v>0</v>
      </c>
      <c r="BL318" s="14" t="s">
        <v>183</v>
      </c>
      <c r="BM318" s="246" t="s">
        <v>824</v>
      </c>
    </row>
    <row r="319" s="2" customFormat="1" ht="24.15" customHeight="1">
      <c r="A319" s="35"/>
      <c r="B319" s="36"/>
      <c r="C319" s="234" t="s">
        <v>825</v>
      </c>
      <c r="D319" s="234" t="s">
        <v>179</v>
      </c>
      <c r="E319" s="235" t="s">
        <v>826</v>
      </c>
      <c r="F319" s="236" t="s">
        <v>827</v>
      </c>
      <c r="G319" s="237" t="s">
        <v>223</v>
      </c>
      <c r="H319" s="238">
        <v>100.32899999999999</v>
      </c>
      <c r="I319" s="239"/>
      <c r="J319" s="240">
        <f>ROUND(I319*H319,2)</f>
        <v>0</v>
      </c>
      <c r="K319" s="241"/>
      <c r="L319" s="41"/>
      <c r="M319" s="242" t="s">
        <v>1</v>
      </c>
      <c r="N319" s="243" t="s">
        <v>40</v>
      </c>
      <c r="O319" s="94"/>
      <c r="P319" s="244">
        <f>O319*H319</f>
        <v>0</v>
      </c>
      <c r="Q319" s="244">
        <v>0</v>
      </c>
      <c r="R319" s="244">
        <f>Q319*H319</f>
        <v>0</v>
      </c>
      <c r="S319" s="244">
        <v>0.19600000000000001</v>
      </c>
      <c r="T319" s="245">
        <f>S319*H319</f>
        <v>19.664483999999998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46" t="s">
        <v>183</v>
      </c>
      <c r="AT319" s="246" t="s">
        <v>179</v>
      </c>
      <c r="AU319" s="246" t="s">
        <v>87</v>
      </c>
      <c r="AY319" s="14" t="s">
        <v>177</v>
      </c>
      <c r="BE319" s="247">
        <f>IF(N319="základná",J319,0)</f>
        <v>0</v>
      </c>
      <c r="BF319" s="247">
        <f>IF(N319="znížená",J319,0)</f>
        <v>0</v>
      </c>
      <c r="BG319" s="247">
        <f>IF(N319="zákl. prenesená",J319,0)</f>
        <v>0</v>
      </c>
      <c r="BH319" s="247">
        <f>IF(N319="zníž. prenesená",J319,0)</f>
        <v>0</v>
      </c>
      <c r="BI319" s="247">
        <f>IF(N319="nulová",J319,0)</f>
        <v>0</v>
      </c>
      <c r="BJ319" s="14" t="s">
        <v>87</v>
      </c>
      <c r="BK319" s="247">
        <f>ROUND(I319*H319,2)</f>
        <v>0</v>
      </c>
      <c r="BL319" s="14" t="s">
        <v>183</v>
      </c>
      <c r="BM319" s="246" t="s">
        <v>828</v>
      </c>
    </row>
    <row r="320" s="2" customFormat="1" ht="44.25" customHeight="1">
      <c r="A320" s="35"/>
      <c r="B320" s="36"/>
      <c r="C320" s="234" t="s">
        <v>829</v>
      </c>
      <c r="D320" s="234" t="s">
        <v>179</v>
      </c>
      <c r="E320" s="235" t="s">
        <v>830</v>
      </c>
      <c r="F320" s="236" t="s">
        <v>831</v>
      </c>
      <c r="G320" s="237" t="s">
        <v>187</v>
      </c>
      <c r="H320" s="238">
        <v>9.2439999999999998</v>
      </c>
      <c r="I320" s="239"/>
      <c r="J320" s="240">
        <f>ROUND(I320*H320,2)</f>
        <v>0</v>
      </c>
      <c r="K320" s="241"/>
      <c r="L320" s="41"/>
      <c r="M320" s="242" t="s">
        <v>1</v>
      </c>
      <c r="N320" s="243" t="s">
        <v>40</v>
      </c>
      <c r="O320" s="94"/>
      <c r="P320" s="244">
        <f>O320*H320</f>
        <v>0</v>
      </c>
      <c r="Q320" s="244">
        <v>0</v>
      </c>
      <c r="R320" s="244">
        <f>Q320*H320</f>
        <v>0</v>
      </c>
      <c r="S320" s="244">
        <v>1.905</v>
      </c>
      <c r="T320" s="245">
        <f>S320*H320</f>
        <v>17.609819999999999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46" t="s">
        <v>183</v>
      </c>
      <c r="AT320" s="246" t="s">
        <v>179</v>
      </c>
      <c r="AU320" s="246" t="s">
        <v>87</v>
      </c>
      <c r="AY320" s="14" t="s">
        <v>177</v>
      </c>
      <c r="BE320" s="247">
        <f>IF(N320="základná",J320,0)</f>
        <v>0</v>
      </c>
      <c r="BF320" s="247">
        <f>IF(N320="znížená",J320,0)</f>
        <v>0</v>
      </c>
      <c r="BG320" s="247">
        <f>IF(N320="zákl. prenesená",J320,0)</f>
        <v>0</v>
      </c>
      <c r="BH320" s="247">
        <f>IF(N320="zníž. prenesená",J320,0)</f>
        <v>0</v>
      </c>
      <c r="BI320" s="247">
        <f>IF(N320="nulová",J320,0)</f>
        <v>0</v>
      </c>
      <c r="BJ320" s="14" t="s">
        <v>87</v>
      </c>
      <c r="BK320" s="247">
        <f>ROUND(I320*H320,2)</f>
        <v>0</v>
      </c>
      <c r="BL320" s="14" t="s">
        <v>183</v>
      </c>
      <c r="BM320" s="246" t="s">
        <v>832</v>
      </c>
    </row>
    <row r="321" s="2" customFormat="1" ht="24.15" customHeight="1">
      <c r="A321" s="35"/>
      <c r="B321" s="36"/>
      <c r="C321" s="234" t="s">
        <v>833</v>
      </c>
      <c r="D321" s="234" t="s">
        <v>179</v>
      </c>
      <c r="E321" s="235" t="s">
        <v>834</v>
      </c>
      <c r="F321" s="236" t="s">
        <v>835</v>
      </c>
      <c r="G321" s="237" t="s">
        <v>187</v>
      </c>
      <c r="H321" s="238">
        <v>0.67500000000000004</v>
      </c>
      <c r="I321" s="239"/>
      <c r="J321" s="240">
        <f>ROUND(I321*H321,2)</f>
        <v>0</v>
      </c>
      <c r="K321" s="241"/>
      <c r="L321" s="41"/>
      <c r="M321" s="242" t="s">
        <v>1</v>
      </c>
      <c r="N321" s="243" t="s">
        <v>40</v>
      </c>
      <c r="O321" s="94"/>
      <c r="P321" s="244">
        <f>O321*H321</f>
        <v>0</v>
      </c>
      <c r="Q321" s="244">
        <v>0</v>
      </c>
      <c r="R321" s="244">
        <f>Q321*H321</f>
        <v>0</v>
      </c>
      <c r="S321" s="244">
        <v>2.3999999999999999</v>
      </c>
      <c r="T321" s="245">
        <f>S321*H321</f>
        <v>1.6200000000000001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46" t="s">
        <v>183</v>
      </c>
      <c r="AT321" s="246" t="s">
        <v>179</v>
      </c>
      <c r="AU321" s="246" t="s">
        <v>87</v>
      </c>
      <c r="AY321" s="14" t="s">
        <v>177</v>
      </c>
      <c r="BE321" s="247">
        <f>IF(N321="základná",J321,0)</f>
        <v>0</v>
      </c>
      <c r="BF321" s="247">
        <f>IF(N321="znížená",J321,0)</f>
        <v>0</v>
      </c>
      <c r="BG321" s="247">
        <f>IF(N321="zákl. prenesená",J321,0)</f>
        <v>0</v>
      </c>
      <c r="BH321" s="247">
        <f>IF(N321="zníž. prenesená",J321,0)</f>
        <v>0</v>
      </c>
      <c r="BI321" s="247">
        <f>IF(N321="nulová",J321,0)</f>
        <v>0</v>
      </c>
      <c r="BJ321" s="14" t="s">
        <v>87</v>
      </c>
      <c r="BK321" s="247">
        <f>ROUND(I321*H321,2)</f>
        <v>0</v>
      </c>
      <c r="BL321" s="14" t="s">
        <v>183</v>
      </c>
      <c r="BM321" s="246" t="s">
        <v>836</v>
      </c>
    </row>
    <row r="322" s="2" customFormat="1" ht="37.8" customHeight="1">
      <c r="A322" s="35"/>
      <c r="B322" s="36"/>
      <c r="C322" s="234" t="s">
        <v>837</v>
      </c>
      <c r="D322" s="234" t="s">
        <v>179</v>
      </c>
      <c r="E322" s="235" t="s">
        <v>838</v>
      </c>
      <c r="F322" s="236" t="s">
        <v>839</v>
      </c>
      <c r="G322" s="237" t="s">
        <v>187</v>
      </c>
      <c r="H322" s="238">
        <v>14.52</v>
      </c>
      <c r="I322" s="239"/>
      <c r="J322" s="240">
        <f>ROUND(I322*H322,2)</f>
        <v>0</v>
      </c>
      <c r="K322" s="241"/>
      <c r="L322" s="41"/>
      <c r="M322" s="242" t="s">
        <v>1</v>
      </c>
      <c r="N322" s="243" t="s">
        <v>40</v>
      </c>
      <c r="O322" s="94"/>
      <c r="P322" s="244">
        <f>O322*H322</f>
        <v>0</v>
      </c>
      <c r="Q322" s="244">
        <v>0</v>
      </c>
      <c r="R322" s="244">
        <f>Q322*H322</f>
        <v>0</v>
      </c>
      <c r="S322" s="244">
        <v>2.2000000000000002</v>
      </c>
      <c r="T322" s="245">
        <f>S322*H322</f>
        <v>31.944000000000003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46" t="s">
        <v>183</v>
      </c>
      <c r="AT322" s="246" t="s">
        <v>179</v>
      </c>
      <c r="AU322" s="246" t="s">
        <v>87</v>
      </c>
      <c r="AY322" s="14" t="s">
        <v>177</v>
      </c>
      <c r="BE322" s="247">
        <f>IF(N322="základná",J322,0)</f>
        <v>0</v>
      </c>
      <c r="BF322" s="247">
        <f>IF(N322="znížená",J322,0)</f>
        <v>0</v>
      </c>
      <c r="BG322" s="247">
        <f>IF(N322="zákl. prenesená",J322,0)</f>
        <v>0</v>
      </c>
      <c r="BH322" s="247">
        <f>IF(N322="zníž. prenesená",J322,0)</f>
        <v>0</v>
      </c>
      <c r="BI322" s="247">
        <f>IF(N322="nulová",J322,0)</f>
        <v>0</v>
      </c>
      <c r="BJ322" s="14" t="s">
        <v>87</v>
      </c>
      <c r="BK322" s="247">
        <f>ROUND(I322*H322,2)</f>
        <v>0</v>
      </c>
      <c r="BL322" s="14" t="s">
        <v>183</v>
      </c>
      <c r="BM322" s="246" t="s">
        <v>840</v>
      </c>
    </row>
    <row r="323" s="2" customFormat="1" ht="37.8" customHeight="1">
      <c r="A323" s="35"/>
      <c r="B323" s="36"/>
      <c r="C323" s="234" t="s">
        <v>841</v>
      </c>
      <c r="D323" s="234" t="s">
        <v>179</v>
      </c>
      <c r="E323" s="235" t="s">
        <v>842</v>
      </c>
      <c r="F323" s="236" t="s">
        <v>843</v>
      </c>
      <c r="G323" s="237" t="s">
        <v>187</v>
      </c>
      <c r="H323" s="238">
        <v>1.845</v>
      </c>
      <c r="I323" s="239"/>
      <c r="J323" s="240">
        <f>ROUND(I323*H323,2)</f>
        <v>0</v>
      </c>
      <c r="K323" s="241"/>
      <c r="L323" s="41"/>
      <c r="M323" s="242" t="s">
        <v>1</v>
      </c>
      <c r="N323" s="243" t="s">
        <v>40</v>
      </c>
      <c r="O323" s="94"/>
      <c r="P323" s="244">
        <f>O323*H323</f>
        <v>0</v>
      </c>
      <c r="Q323" s="244">
        <v>0</v>
      </c>
      <c r="R323" s="244">
        <f>Q323*H323</f>
        <v>0</v>
      </c>
      <c r="S323" s="244">
        <v>2.2000000000000002</v>
      </c>
      <c r="T323" s="245">
        <f>S323*H323</f>
        <v>4.0590000000000002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46" t="s">
        <v>183</v>
      </c>
      <c r="AT323" s="246" t="s">
        <v>179</v>
      </c>
      <c r="AU323" s="246" t="s">
        <v>87</v>
      </c>
      <c r="AY323" s="14" t="s">
        <v>177</v>
      </c>
      <c r="BE323" s="247">
        <f>IF(N323="základná",J323,0)</f>
        <v>0</v>
      </c>
      <c r="BF323" s="247">
        <f>IF(N323="znížená",J323,0)</f>
        <v>0</v>
      </c>
      <c r="BG323" s="247">
        <f>IF(N323="zákl. prenesená",J323,0)</f>
        <v>0</v>
      </c>
      <c r="BH323" s="247">
        <f>IF(N323="zníž. prenesená",J323,0)</f>
        <v>0</v>
      </c>
      <c r="BI323" s="247">
        <f>IF(N323="nulová",J323,0)</f>
        <v>0</v>
      </c>
      <c r="BJ323" s="14" t="s">
        <v>87</v>
      </c>
      <c r="BK323" s="247">
        <f>ROUND(I323*H323,2)</f>
        <v>0</v>
      </c>
      <c r="BL323" s="14" t="s">
        <v>183</v>
      </c>
      <c r="BM323" s="246" t="s">
        <v>844</v>
      </c>
    </row>
    <row r="324" s="2" customFormat="1" ht="24.15" customHeight="1">
      <c r="A324" s="35"/>
      <c r="B324" s="36"/>
      <c r="C324" s="234" t="s">
        <v>845</v>
      </c>
      <c r="D324" s="234" t="s">
        <v>179</v>
      </c>
      <c r="E324" s="235" t="s">
        <v>846</v>
      </c>
      <c r="F324" s="236" t="s">
        <v>847</v>
      </c>
      <c r="G324" s="237" t="s">
        <v>223</v>
      </c>
      <c r="H324" s="238">
        <v>263.56900000000002</v>
      </c>
      <c r="I324" s="239"/>
      <c r="J324" s="240">
        <f>ROUND(I324*H324,2)</f>
        <v>0</v>
      </c>
      <c r="K324" s="241"/>
      <c r="L324" s="41"/>
      <c r="M324" s="242" t="s">
        <v>1</v>
      </c>
      <c r="N324" s="243" t="s">
        <v>40</v>
      </c>
      <c r="O324" s="94"/>
      <c r="P324" s="244">
        <f>O324*H324</f>
        <v>0</v>
      </c>
      <c r="Q324" s="244">
        <v>1.0000000000000001E-05</v>
      </c>
      <c r="R324" s="244">
        <f>Q324*H324</f>
        <v>0.0026356900000000004</v>
      </c>
      <c r="S324" s="244">
        <v>0</v>
      </c>
      <c r="T324" s="245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46" t="s">
        <v>183</v>
      </c>
      <c r="AT324" s="246" t="s">
        <v>179</v>
      </c>
      <c r="AU324" s="246" t="s">
        <v>87</v>
      </c>
      <c r="AY324" s="14" t="s">
        <v>177</v>
      </c>
      <c r="BE324" s="247">
        <f>IF(N324="základná",J324,0)</f>
        <v>0</v>
      </c>
      <c r="BF324" s="247">
        <f>IF(N324="znížená",J324,0)</f>
        <v>0</v>
      </c>
      <c r="BG324" s="247">
        <f>IF(N324="zákl. prenesená",J324,0)</f>
        <v>0</v>
      </c>
      <c r="BH324" s="247">
        <f>IF(N324="zníž. prenesená",J324,0)</f>
        <v>0</v>
      </c>
      <c r="BI324" s="247">
        <f>IF(N324="nulová",J324,0)</f>
        <v>0</v>
      </c>
      <c r="BJ324" s="14" t="s">
        <v>87</v>
      </c>
      <c r="BK324" s="247">
        <f>ROUND(I324*H324,2)</f>
        <v>0</v>
      </c>
      <c r="BL324" s="14" t="s">
        <v>183</v>
      </c>
      <c r="BM324" s="246" t="s">
        <v>848</v>
      </c>
    </row>
    <row r="325" s="2" customFormat="1" ht="37.8" customHeight="1">
      <c r="A325" s="35"/>
      <c r="B325" s="36"/>
      <c r="C325" s="234" t="s">
        <v>849</v>
      </c>
      <c r="D325" s="234" t="s">
        <v>179</v>
      </c>
      <c r="E325" s="235" t="s">
        <v>850</v>
      </c>
      <c r="F325" s="236" t="s">
        <v>851</v>
      </c>
      <c r="G325" s="237" t="s">
        <v>223</v>
      </c>
      <c r="H325" s="238">
        <v>149.22200000000001</v>
      </c>
      <c r="I325" s="239"/>
      <c r="J325" s="240">
        <f>ROUND(I325*H325,2)</f>
        <v>0</v>
      </c>
      <c r="K325" s="241"/>
      <c r="L325" s="41"/>
      <c r="M325" s="242" t="s">
        <v>1</v>
      </c>
      <c r="N325" s="243" t="s">
        <v>40</v>
      </c>
      <c r="O325" s="94"/>
      <c r="P325" s="244">
        <f>O325*H325</f>
        <v>0</v>
      </c>
      <c r="Q325" s="244">
        <v>0</v>
      </c>
      <c r="R325" s="244">
        <f>Q325*H325</f>
        <v>0</v>
      </c>
      <c r="S325" s="244">
        <v>0.065000000000000002</v>
      </c>
      <c r="T325" s="245">
        <f>S325*H325</f>
        <v>9.6994300000000013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46" t="s">
        <v>183</v>
      </c>
      <c r="AT325" s="246" t="s">
        <v>179</v>
      </c>
      <c r="AU325" s="246" t="s">
        <v>87</v>
      </c>
      <c r="AY325" s="14" t="s">
        <v>177</v>
      </c>
      <c r="BE325" s="247">
        <f>IF(N325="základná",J325,0)</f>
        <v>0</v>
      </c>
      <c r="BF325" s="247">
        <f>IF(N325="znížená",J325,0)</f>
        <v>0</v>
      </c>
      <c r="BG325" s="247">
        <f>IF(N325="zákl. prenesená",J325,0)</f>
        <v>0</v>
      </c>
      <c r="BH325" s="247">
        <f>IF(N325="zníž. prenesená",J325,0)</f>
        <v>0</v>
      </c>
      <c r="BI325" s="247">
        <f>IF(N325="nulová",J325,0)</f>
        <v>0</v>
      </c>
      <c r="BJ325" s="14" t="s">
        <v>87</v>
      </c>
      <c r="BK325" s="247">
        <f>ROUND(I325*H325,2)</f>
        <v>0</v>
      </c>
      <c r="BL325" s="14" t="s">
        <v>183</v>
      </c>
      <c r="BM325" s="246" t="s">
        <v>852</v>
      </c>
    </row>
    <row r="326" s="2" customFormat="1" ht="33" customHeight="1">
      <c r="A326" s="35"/>
      <c r="B326" s="36"/>
      <c r="C326" s="234" t="s">
        <v>853</v>
      </c>
      <c r="D326" s="234" t="s">
        <v>179</v>
      </c>
      <c r="E326" s="235" t="s">
        <v>854</v>
      </c>
      <c r="F326" s="236" t="s">
        <v>855</v>
      </c>
      <c r="G326" s="237" t="s">
        <v>223</v>
      </c>
      <c r="H326" s="238">
        <v>6</v>
      </c>
      <c r="I326" s="239"/>
      <c r="J326" s="240">
        <f>ROUND(I326*H326,2)</f>
        <v>0</v>
      </c>
      <c r="K326" s="241"/>
      <c r="L326" s="41"/>
      <c r="M326" s="242" t="s">
        <v>1</v>
      </c>
      <c r="N326" s="243" t="s">
        <v>40</v>
      </c>
      <c r="O326" s="94"/>
      <c r="P326" s="244">
        <f>O326*H326</f>
        <v>0</v>
      </c>
      <c r="Q326" s="244">
        <v>0</v>
      </c>
      <c r="R326" s="244">
        <f>Q326*H326</f>
        <v>0</v>
      </c>
      <c r="S326" s="244">
        <v>0.55700000000000005</v>
      </c>
      <c r="T326" s="245">
        <f>S326*H326</f>
        <v>3.3420000000000005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46" t="s">
        <v>183</v>
      </c>
      <c r="AT326" s="246" t="s">
        <v>179</v>
      </c>
      <c r="AU326" s="246" t="s">
        <v>87</v>
      </c>
      <c r="AY326" s="14" t="s">
        <v>177</v>
      </c>
      <c r="BE326" s="247">
        <f>IF(N326="základná",J326,0)</f>
        <v>0</v>
      </c>
      <c r="BF326" s="247">
        <f>IF(N326="znížená",J326,0)</f>
        <v>0</v>
      </c>
      <c r="BG326" s="247">
        <f>IF(N326="zákl. prenesená",J326,0)</f>
        <v>0</v>
      </c>
      <c r="BH326" s="247">
        <f>IF(N326="zníž. prenesená",J326,0)</f>
        <v>0</v>
      </c>
      <c r="BI326" s="247">
        <f>IF(N326="nulová",J326,0)</f>
        <v>0</v>
      </c>
      <c r="BJ326" s="14" t="s">
        <v>87</v>
      </c>
      <c r="BK326" s="247">
        <f>ROUND(I326*H326,2)</f>
        <v>0</v>
      </c>
      <c r="BL326" s="14" t="s">
        <v>183</v>
      </c>
      <c r="BM326" s="246" t="s">
        <v>856</v>
      </c>
    </row>
    <row r="327" s="2" customFormat="1" ht="37.8" customHeight="1">
      <c r="A327" s="35"/>
      <c r="B327" s="36"/>
      <c r="C327" s="234" t="s">
        <v>857</v>
      </c>
      <c r="D327" s="234" t="s">
        <v>179</v>
      </c>
      <c r="E327" s="235" t="s">
        <v>858</v>
      </c>
      <c r="F327" s="236" t="s">
        <v>859</v>
      </c>
      <c r="G327" s="237" t="s">
        <v>223</v>
      </c>
      <c r="H327" s="238">
        <v>281.01600000000002</v>
      </c>
      <c r="I327" s="239"/>
      <c r="J327" s="240">
        <f>ROUND(I327*H327,2)</f>
        <v>0</v>
      </c>
      <c r="K327" s="241"/>
      <c r="L327" s="41"/>
      <c r="M327" s="242" t="s">
        <v>1</v>
      </c>
      <c r="N327" s="243" t="s">
        <v>40</v>
      </c>
      <c r="O327" s="94"/>
      <c r="P327" s="244">
        <f>O327*H327</f>
        <v>0</v>
      </c>
      <c r="Q327" s="244">
        <v>0</v>
      </c>
      <c r="R327" s="244">
        <f>Q327*H327</f>
        <v>0</v>
      </c>
      <c r="S327" s="244">
        <v>0.55700000000000005</v>
      </c>
      <c r="T327" s="245">
        <f>S327*H327</f>
        <v>156.52591200000003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46" t="s">
        <v>183</v>
      </c>
      <c r="AT327" s="246" t="s">
        <v>179</v>
      </c>
      <c r="AU327" s="246" t="s">
        <v>87</v>
      </c>
      <c r="AY327" s="14" t="s">
        <v>177</v>
      </c>
      <c r="BE327" s="247">
        <f>IF(N327="základná",J327,0)</f>
        <v>0</v>
      </c>
      <c r="BF327" s="247">
        <f>IF(N327="znížená",J327,0)</f>
        <v>0</v>
      </c>
      <c r="BG327" s="247">
        <f>IF(N327="zákl. prenesená",J327,0)</f>
        <v>0</v>
      </c>
      <c r="BH327" s="247">
        <f>IF(N327="zníž. prenesená",J327,0)</f>
        <v>0</v>
      </c>
      <c r="BI327" s="247">
        <f>IF(N327="nulová",J327,0)</f>
        <v>0</v>
      </c>
      <c r="BJ327" s="14" t="s">
        <v>87</v>
      </c>
      <c r="BK327" s="247">
        <f>ROUND(I327*H327,2)</f>
        <v>0</v>
      </c>
      <c r="BL327" s="14" t="s">
        <v>183</v>
      </c>
      <c r="BM327" s="246" t="s">
        <v>860</v>
      </c>
    </row>
    <row r="328" s="2" customFormat="1" ht="24.15" customHeight="1">
      <c r="A328" s="35"/>
      <c r="B328" s="36"/>
      <c r="C328" s="234" t="s">
        <v>861</v>
      </c>
      <c r="D328" s="234" t="s">
        <v>179</v>
      </c>
      <c r="E328" s="235" t="s">
        <v>862</v>
      </c>
      <c r="F328" s="236" t="s">
        <v>863</v>
      </c>
      <c r="G328" s="237" t="s">
        <v>371</v>
      </c>
      <c r="H328" s="238">
        <v>33</v>
      </c>
      <c r="I328" s="239"/>
      <c r="J328" s="240">
        <f>ROUND(I328*H328,2)</f>
        <v>0</v>
      </c>
      <c r="K328" s="241"/>
      <c r="L328" s="41"/>
      <c r="M328" s="242" t="s">
        <v>1</v>
      </c>
      <c r="N328" s="243" t="s">
        <v>40</v>
      </c>
      <c r="O328" s="94"/>
      <c r="P328" s="244">
        <f>O328*H328</f>
        <v>0</v>
      </c>
      <c r="Q328" s="244">
        <v>0</v>
      </c>
      <c r="R328" s="244">
        <f>Q328*H328</f>
        <v>0</v>
      </c>
      <c r="S328" s="244">
        <v>0.012</v>
      </c>
      <c r="T328" s="245">
        <f>S328*H328</f>
        <v>0.39600000000000002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46" t="s">
        <v>183</v>
      </c>
      <c r="AT328" s="246" t="s">
        <v>179</v>
      </c>
      <c r="AU328" s="246" t="s">
        <v>87</v>
      </c>
      <c r="AY328" s="14" t="s">
        <v>177</v>
      </c>
      <c r="BE328" s="247">
        <f>IF(N328="základná",J328,0)</f>
        <v>0</v>
      </c>
      <c r="BF328" s="247">
        <f>IF(N328="znížená",J328,0)</f>
        <v>0</v>
      </c>
      <c r="BG328" s="247">
        <f>IF(N328="zákl. prenesená",J328,0)</f>
        <v>0</v>
      </c>
      <c r="BH328" s="247">
        <f>IF(N328="zníž. prenesená",J328,0)</f>
        <v>0</v>
      </c>
      <c r="BI328" s="247">
        <f>IF(N328="nulová",J328,0)</f>
        <v>0</v>
      </c>
      <c r="BJ328" s="14" t="s">
        <v>87</v>
      </c>
      <c r="BK328" s="247">
        <f>ROUND(I328*H328,2)</f>
        <v>0</v>
      </c>
      <c r="BL328" s="14" t="s">
        <v>183</v>
      </c>
      <c r="BM328" s="246" t="s">
        <v>864</v>
      </c>
    </row>
    <row r="329" s="2" customFormat="1" ht="24.15" customHeight="1">
      <c r="A329" s="35"/>
      <c r="B329" s="36"/>
      <c r="C329" s="234" t="s">
        <v>865</v>
      </c>
      <c r="D329" s="234" t="s">
        <v>179</v>
      </c>
      <c r="E329" s="235" t="s">
        <v>866</v>
      </c>
      <c r="F329" s="236" t="s">
        <v>867</v>
      </c>
      <c r="G329" s="237" t="s">
        <v>371</v>
      </c>
      <c r="H329" s="238">
        <v>26</v>
      </c>
      <c r="I329" s="239"/>
      <c r="J329" s="240">
        <f>ROUND(I329*H329,2)</f>
        <v>0</v>
      </c>
      <c r="K329" s="241"/>
      <c r="L329" s="41"/>
      <c r="M329" s="242" t="s">
        <v>1</v>
      </c>
      <c r="N329" s="243" t="s">
        <v>40</v>
      </c>
      <c r="O329" s="94"/>
      <c r="P329" s="244">
        <f>O329*H329</f>
        <v>0</v>
      </c>
      <c r="Q329" s="244">
        <v>0</v>
      </c>
      <c r="R329" s="244">
        <f>Q329*H329</f>
        <v>0</v>
      </c>
      <c r="S329" s="244">
        <v>0.024</v>
      </c>
      <c r="T329" s="245">
        <f>S329*H329</f>
        <v>0.624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46" t="s">
        <v>183</v>
      </c>
      <c r="AT329" s="246" t="s">
        <v>179</v>
      </c>
      <c r="AU329" s="246" t="s">
        <v>87</v>
      </c>
      <c r="AY329" s="14" t="s">
        <v>177</v>
      </c>
      <c r="BE329" s="247">
        <f>IF(N329="základná",J329,0)</f>
        <v>0</v>
      </c>
      <c r="BF329" s="247">
        <f>IF(N329="znížená",J329,0)</f>
        <v>0</v>
      </c>
      <c r="BG329" s="247">
        <f>IF(N329="zákl. prenesená",J329,0)</f>
        <v>0</v>
      </c>
      <c r="BH329" s="247">
        <f>IF(N329="zníž. prenesená",J329,0)</f>
        <v>0</v>
      </c>
      <c r="BI329" s="247">
        <f>IF(N329="nulová",J329,0)</f>
        <v>0</v>
      </c>
      <c r="BJ329" s="14" t="s">
        <v>87</v>
      </c>
      <c r="BK329" s="247">
        <f>ROUND(I329*H329,2)</f>
        <v>0</v>
      </c>
      <c r="BL329" s="14" t="s">
        <v>183</v>
      </c>
      <c r="BM329" s="246" t="s">
        <v>868</v>
      </c>
    </row>
    <row r="330" s="2" customFormat="1" ht="24.15" customHeight="1">
      <c r="A330" s="35"/>
      <c r="B330" s="36"/>
      <c r="C330" s="234" t="s">
        <v>869</v>
      </c>
      <c r="D330" s="234" t="s">
        <v>179</v>
      </c>
      <c r="E330" s="235" t="s">
        <v>870</v>
      </c>
      <c r="F330" s="236" t="s">
        <v>871</v>
      </c>
      <c r="G330" s="237" t="s">
        <v>223</v>
      </c>
      <c r="H330" s="238">
        <v>5.04</v>
      </c>
      <c r="I330" s="239"/>
      <c r="J330" s="240">
        <f>ROUND(I330*H330,2)</f>
        <v>0</v>
      </c>
      <c r="K330" s="241"/>
      <c r="L330" s="41"/>
      <c r="M330" s="242" t="s">
        <v>1</v>
      </c>
      <c r="N330" s="243" t="s">
        <v>40</v>
      </c>
      <c r="O330" s="94"/>
      <c r="P330" s="244">
        <f>O330*H330</f>
        <v>0</v>
      </c>
      <c r="Q330" s="244">
        <v>0</v>
      </c>
      <c r="R330" s="244">
        <f>Q330*H330</f>
        <v>0</v>
      </c>
      <c r="S330" s="244">
        <v>0.031</v>
      </c>
      <c r="T330" s="245">
        <f>S330*H330</f>
        <v>0.15623999999999999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46" t="s">
        <v>183</v>
      </c>
      <c r="AT330" s="246" t="s">
        <v>179</v>
      </c>
      <c r="AU330" s="246" t="s">
        <v>87</v>
      </c>
      <c r="AY330" s="14" t="s">
        <v>177</v>
      </c>
      <c r="BE330" s="247">
        <f>IF(N330="základná",J330,0)</f>
        <v>0</v>
      </c>
      <c r="BF330" s="247">
        <f>IF(N330="znížená",J330,0)</f>
        <v>0</v>
      </c>
      <c r="BG330" s="247">
        <f>IF(N330="zákl. prenesená",J330,0)</f>
        <v>0</v>
      </c>
      <c r="BH330" s="247">
        <f>IF(N330="zníž. prenesená",J330,0)</f>
        <v>0</v>
      </c>
      <c r="BI330" s="247">
        <f>IF(N330="nulová",J330,0)</f>
        <v>0</v>
      </c>
      <c r="BJ330" s="14" t="s">
        <v>87</v>
      </c>
      <c r="BK330" s="247">
        <f>ROUND(I330*H330,2)</f>
        <v>0</v>
      </c>
      <c r="BL330" s="14" t="s">
        <v>183</v>
      </c>
      <c r="BM330" s="246" t="s">
        <v>872</v>
      </c>
    </row>
    <row r="331" s="2" customFormat="1" ht="24.15" customHeight="1">
      <c r="A331" s="35"/>
      <c r="B331" s="36"/>
      <c r="C331" s="234" t="s">
        <v>873</v>
      </c>
      <c r="D331" s="234" t="s">
        <v>179</v>
      </c>
      <c r="E331" s="235" t="s">
        <v>874</v>
      </c>
      <c r="F331" s="236" t="s">
        <v>875</v>
      </c>
      <c r="G331" s="237" t="s">
        <v>223</v>
      </c>
      <c r="H331" s="238">
        <v>12.789</v>
      </c>
      <c r="I331" s="239"/>
      <c r="J331" s="240">
        <f>ROUND(I331*H331,2)</f>
        <v>0</v>
      </c>
      <c r="K331" s="241"/>
      <c r="L331" s="41"/>
      <c r="M331" s="242" t="s">
        <v>1</v>
      </c>
      <c r="N331" s="243" t="s">
        <v>40</v>
      </c>
      <c r="O331" s="94"/>
      <c r="P331" s="244">
        <f>O331*H331</f>
        <v>0</v>
      </c>
      <c r="Q331" s="244">
        <v>0</v>
      </c>
      <c r="R331" s="244">
        <f>Q331*H331</f>
        <v>0</v>
      </c>
      <c r="S331" s="244">
        <v>0.027</v>
      </c>
      <c r="T331" s="245">
        <f>S331*H331</f>
        <v>0.34530299999999997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46" t="s">
        <v>183</v>
      </c>
      <c r="AT331" s="246" t="s">
        <v>179</v>
      </c>
      <c r="AU331" s="246" t="s">
        <v>87</v>
      </c>
      <c r="AY331" s="14" t="s">
        <v>177</v>
      </c>
      <c r="BE331" s="247">
        <f>IF(N331="základná",J331,0)</f>
        <v>0</v>
      </c>
      <c r="BF331" s="247">
        <f>IF(N331="znížená",J331,0)</f>
        <v>0</v>
      </c>
      <c r="BG331" s="247">
        <f>IF(N331="zákl. prenesená",J331,0)</f>
        <v>0</v>
      </c>
      <c r="BH331" s="247">
        <f>IF(N331="zníž. prenesená",J331,0)</f>
        <v>0</v>
      </c>
      <c r="BI331" s="247">
        <f>IF(N331="nulová",J331,0)</f>
        <v>0</v>
      </c>
      <c r="BJ331" s="14" t="s">
        <v>87</v>
      </c>
      <c r="BK331" s="247">
        <f>ROUND(I331*H331,2)</f>
        <v>0</v>
      </c>
      <c r="BL331" s="14" t="s">
        <v>183</v>
      </c>
      <c r="BM331" s="246" t="s">
        <v>876</v>
      </c>
    </row>
    <row r="332" s="2" customFormat="1" ht="24.15" customHeight="1">
      <c r="A332" s="35"/>
      <c r="B332" s="36"/>
      <c r="C332" s="234" t="s">
        <v>877</v>
      </c>
      <c r="D332" s="234" t="s">
        <v>179</v>
      </c>
      <c r="E332" s="235" t="s">
        <v>878</v>
      </c>
      <c r="F332" s="236" t="s">
        <v>879</v>
      </c>
      <c r="G332" s="237" t="s">
        <v>223</v>
      </c>
      <c r="H332" s="238">
        <v>34.799999999999997</v>
      </c>
      <c r="I332" s="239"/>
      <c r="J332" s="240">
        <f>ROUND(I332*H332,2)</f>
        <v>0</v>
      </c>
      <c r="K332" s="241"/>
      <c r="L332" s="41"/>
      <c r="M332" s="242" t="s">
        <v>1</v>
      </c>
      <c r="N332" s="243" t="s">
        <v>40</v>
      </c>
      <c r="O332" s="94"/>
      <c r="P332" s="244">
        <f>O332*H332</f>
        <v>0</v>
      </c>
      <c r="Q332" s="244">
        <v>0</v>
      </c>
      <c r="R332" s="244">
        <f>Q332*H332</f>
        <v>0</v>
      </c>
      <c r="S332" s="244">
        <v>0.023</v>
      </c>
      <c r="T332" s="245">
        <f>S332*H332</f>
        <v>0.80039999999999989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46" t="s">
        <v>183</v>
      </c>
      <c r="AT332" s="246" t="s">
        <v>179</v>
      </c>
      <c r="AU332" s="246" t="s">
        <v>87</v>
      </c>
      <c r="AY332" s="14" t="s">
        <v>177</v>
      </c>
      <c r="BE332" s="247">
        <f>IF(N332="základná",J332,0)</f>
        <v>0</v>
      </c>
      <c r="BF332" s="247">
        <f>IF(N332="znížená",J332,0)</f>
        <v>0</v>
      </c>
      <c r="BG332" s="247">
        <f>IF(N332="zákl. prenesená",J332,0)</f>
        <v>0</v>
      </c>
      <c r="BH332" s="247">
        <f>IF(N332="zníž. prenesená",J332,0)</f>
        <v>0</v>
      </c>
      <c r="BI332" s="247">
        <f>IF(N332="nulová",J332,0)</f>
        <v>0</v>
      </c>
      <c r="BJ332" s="14" t="s">
        <v>87</v>
      </c>
      <c r="BK332" s="247">
        <f>ROUND(I332*H332,2)</f>
        <v>0</v>
      </c>
      <c r="BL332" s="14" t="s">
        <v>183</v>
      </c>
      <c r="BM332" s="246" t="s">
        <v>880</v>
      </c>
    </row>
    <row r="333" s="2" customFormat="1" ht="24.15" customHeight="1">
      <c r="A333" s="35"/>
      <c r="B333" s="36"/>
      <c r="C333" s="234" t="s">
        <v>881</v>
      </c>
      <c r="D333" s="234" t="s">
        <v>179</v>
      </c>
      <c r="E333" s="235" t="s">
        <v>882</v>
      </c>
      <c r="F333" s="236" t="s">
        <v>883</v>
      </c>
      <c r="G333" s="237" t="s">
        <v>223</v>
      </c>
      <c r="H333" s="238">
        <v>26.004000000000001</v>
      </c>
      <c r="I333" s="239"/>
      <c r="J333" s="240">
        <f>ROUND(I333*H333,2)</f>
        <v>0</v>
      </c>
      <c r="K333" s="241"/>
      <c r="L333" s="41"/>
      <c r="M333" s="242" t="s">
        <v>1</v>
      </c>
      <c r="N333" s="243" t="s">
        <v>40</v>
      </c>
      <c r="O333" s="94"/>
      <c r="P333" s="244">
        <f>O333*H333</f>
        <v>0</v>
      </c>
      <c r="Q333" s="244">
        <v>0</v>
      </c>
      <c r="R333" s="244">
        <f>Q333*H333</f>
        <v>0</v>
      </c>
      <c r="S333" s="244">
        <v>0.075999999999999998</v>
      </c>
      <c r="T333" s="245">
        <f>S333*H333</f>
        <v>1.9763040000000001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46" t="s">
        <v>183</v>
      </c>
      <c r="AT333" s="246" t="s">
        <v>179</v>
      </c>
      <c r="AU333" s="246" t="s">
        <v>87</v>
      </c>
      <c r="AY333" s="14" t="s">
        <v>177</v>
      </c>
      <c r="BE333" s="247">
        <f>IF(N333="základná",J333,0)</f>
        <v>0</v>
      </c>
      <c r="BF333" s="247">
        <f>IF(N333="znížená",J333,0)</f>
        <v>0</v>
      </c>
      <c r="BG333" s="247">
        <f>IF(N333="zákl. prenesená",J333,0)</f>
        <v>0</v>
      </c>
      <c r="BH333" s="247">
        <f>IF(N333="zníž. prenesená",J333,0)</f>
        <v>0</v>
      </c>
      <c r="BI333" s="247">
        <f>IF(N333="nulová",J333,0)</f>
        <v>0</v>
      </c>
      <c r="BJ333" s="14" t="s">
        <v>87</v>
      </c>
      <c r="BK333" s="247">
        <f>ROUND(I333*H333,2)</f>
        <v>0</v>
      </c>
      <c r="BL333" s="14" t="s">
        <v>183</v>
      </c>
      <c r="BM333" s="246" t="s">
        <v>884</v>
      </c>
    </row>
    <row r="334" s="2" customFormat="1" ht="24.15" customHeight="1">
      <c r="A334" s="35"/>
      <c r="B334" s="36"/>
      <c r="C334" s="234" t="s">
        <v>885</v>
      </c>
      <c r="D334" s="234" t="s">
        <v>179</v>
      </c>
      <c r="E334" s="235" t="s">
        <v>886</v>
      </c>
      <c r="F334" s="236" t="s">
        <v>887</v>
      </c>
      <c r="G334" s="237" t="s">
        <v>223</v>
      </c>
      <c r="H334" s="238">
        <v>2.5609999999999999</v>
      </c>
      <c r="I334" s="239"/>
      <c r="J334" s="240">
        <f>ROUND(I334*H334,2)</f>
        <v>0</v>
      </c>
      <c r="K334" s="241"/>
      <c r="L334" s="41"/>
      <c r="M334" s="242" t="s">
        <v>1</v>
      </c>
      <c r="N334" s="243" t="s">
        <v>40</v>
      </c>
      <c r="O334" s="94"/>
      <c r="P334" s="244">
        <f>O334*H334</f>
        <v>0</v>
      </c>
      <c r="Q334" s="244">
        <v>0</v>
      </c>
      <c r="R334" s="244">
        <f>Q334*H334</f>
        <v>0</v>
      </c>
      <c r="S334" s="244">
        <v>0.063</v>
      </c>
      <c r="T334" s="245">
        <f>S334*H334</f>
        <v>0.16134299999999999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46" t="s">
        <v>183</v>
      </c>
      <c r="AT334" s="246" t="s">
        <v>179</v>
      </c>
      <c r="AU334" s="246" t="s">
        <v>87</v>
      </c>
      <c r="AY334" s="14" t="s">
        <v>177</v>
      </c>
      <c r="BE334" s="247">
        <f>IF(N334="základná",J334,0)</f>
        <v>0</v>
      </c>
      <c r="BF334" s="247">
        <f>IF(N334="znížená",J334,0)</f>
        <v>0</v>
      </c>
      <c r="BG334" s="247">
        <f>IF(N334="zákl. prenesená",J334,0)</f>
        <v>0</v>
      </c>
      <c r="BH334" s="247">
        <f>IF(N334="zníž. prenesená",J334,0)</f>
        <v>0</v>
      </c>
      <c r="BI334" s="247">
        <f>IF(N334="nulová",J334,0)</f>
        <v>0</v>
      </c>
      <c r="BJ334" s="14" t="s">
        <v>87</v>
      </c>
      <c r="BK334" s="247">
        <f>ROUND(I334*H334,2)</f>
        <v>0</v>
      </c>
      <c r="BL334" s="14" t="s">
        <v>183</v>
      </c>
      <c r="BM334" s="246" t="s">
        <v>888</v>
      </c>
    </row>
    <row r="335" s="2" customFormat="1" ht="24.15" customHeight="1">
      <c r="A335" s="35"/>
      <c r="B335" s="36"/>
      <c r="C335" s="234" t="s">
        <v>889</v>
      </c>
      <c r="D335" s="234" t="s">
        <v>179</v>
      </c>
      <c r="E335" s="235" t="s">
        <v>890</v>
      </c>
      <c r="F335" s="236" t="s">
        <v>891</v>
      </c>
      <c r="G335" s="237" t="s">
        <v>371</v>
      </c>
      <c r="H335" s="238">
        <v>16</v>
      </c>
      <c r="I335" s="239"/>
      <c r="J335" s="240">
        <f>ROUND(I335*H335,2)</f>
        <v>0</v>
      </c>
      <c r="K335" s="241"/>
      <c r="L335" s="41"/>
      <c r="M335" s="242" t="s">
        <v>1</v>
      </c>
      <c r="N335" s="243" t="s">
        <v>40</v>
      </c>
      <c r="O335" s="94"/>
      <c r="P335" s="244">
        <f>O335*H335</f>
        <v>0</v>
      </c>
      <c r="Q335" s="244">
        <v>0</v>
      </c>
      <c r="R335" s="244">
        <f>Q335*H335</f>
        <v>0</v>
      </c>
      <c r="S335" s="244">
        <v>0.016</v>
      </c>
      <c r="T335" s="245">
        <f>S335*H335</f>
        <v>0.25600000000000001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46" t="s">
        <v>183</v>
      </c>
      <c r="AT335" s="246" t="s">
        <v>179</v>
      </c>
      <c r="AU335" s="246" t="s">
        <v>87</v>
      </c>
      <c r="AY335" s="14" t="s">
        <v>177</v>
      </c>
      <c r="BE335" s="247">
        <f>IF(N335="základná",J335,0)</f>
        <v>0</v>
      </c>
      <c r="BF335" s="247">
        <f>IF(N335="znížená",J335,0)</f>
        <v>0</v>
      </c>
      <c r="BG335" s="247">
        <f>IF(N335="zákl. prenesená",J335,0)</f>
        <v>0</v>
      </c>
      <c r="BH335" s="247">
        <f>IF(N335="zníž. prenesená",J335,0)</f>
        <v>0</v>
      </c>
      <c r="BI335" s="247">
        <f>IF(N335="nulová",J335,0)</f>
        <v>0</v>
      </c>
      <c r="BJ335" s="14" t="s">
        <v>87</v>
      </c>
      <c r="BK335" s="247">
        <f>ROUND(I335*H335,2)</f>
        <v>0</v>
      </c>
      <c r="BL335" s="14" t="s">
        <v>183</v>
      </c>
      <c r="BM335" s="246" t="s">
        <v>892</v>
      </c>
    </row>
    <row r="336" s="2" customFormat="1" ht="24.15" customHeight="1">
      <c r="A336" s="35"/>
      <c r="B336" s="36"/>
      <c r="C336" s="234" t="s">
        <v>893</v>
      </c>
      <c r="D336" s="234" t="s">
        <v>179</v>
      </c>
      <c r="E336" s="235" t="s">
        <v>894</v>
      </c>
      <c r="F336" s="236" t="s">
        <v>895</v>
      </c>
      <c r="G336" s="237" t="s">
        <v>371</v>
      </c>
      <c r="H336" s="238">
        <v>4</v>
      </c>
      <c r="I336" s="239"/>
      <c r="J336" s="240">
        <f>ROUND(I336*H336,2)</f>
        <v>0</v>
      </c>
      <c r="K336" s="241"/>
      <c r="L336" s="41"/>
      <c r="M336" s="242" t="s">
        <v>1</v>
      </c>
      <c r="N336" s="243" t="s">
        <v>40</v>
      </c>
      <c r="O336" s="94"/>
      <c r="P336" s="244">
        <f>O336*H336</f>
        <v>0</v>
      </c>
      <c r="Q336" s="244">
        <v>0</v>
      </c>
      <c r="R336" s="244">
        <f>Q336*H336</f>
        <v>0</v>
      </c>
      <c r="S336" s="244">
        <v>0.057000000000000002</v>
      </c>
      <c r="T336" s="245">
        <f>S336*H336</f>
        <v>0.22800000000000001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46" t="s">
        <v>183</v>
      </c>
      <c r="AT336" s="246" t="s">
        <v>179</v>
      </c>
      <c r="AU336" s="246" t="s">
        <v>87</v>
      </c>
      <c r="AY336" s="14" t="s">
        <v>177</v>
      </c>
      <c r="BE336" s="247">
        <f>IF(N336="základná",J336,0)</f>
        <v>0</v>
      </c>
      <c r="BF336" s="247">
        <f>IF(N336="znížená",J336,0)</f>
        <v>0</v>
      </c>
      <c r="BG336" s="247">
        <f>IF(N336="zákl. prenesená",J336,0)</f>
        <v>0</v>
      </c>
      <c r="BH336" s="247">
        <f>IF(N336="zníž. prenesená",J336,0)</f>
        <v>0</v>
      </c>
      <c r="BI336" s="247">
        <f>IF(N336="nulová",J336,0)</f>
        <v>0</v>
      </c>
      <c r="BJ336" s="14" t="s">
        <v>87</v>
      </c>
      <c r="BK336" s="247">
        <f>ROUND(I336*H336,2)</f>
        <v>0</v>
      </c>
      <c r="BL336" s="14" t="s">
        <v>183</v>
      </c>
      <c r="BM336" s="246" t="s">
        <v>896</v>
      </c>
    </row>
    <row r="337" s="2" customFormat="1" ht="24.15" customHeight="1">
      <c r="A337" s="35"/>
      <c r="B337" s="36"/>
      <c r="C337" s="234" t="s">
        <v>897</v>
      </c>
      <c r="D337" s="234" t="s">
        <v>179</v>
      </c>
      <c r="E337" s="235" t="s">
        <v>898</v>
      </c>
      <c r="F337" s="236" t="s">
        <v>899</v>
      </c>
      <c r="G337" s="237" t="s">
        <v>371</v>
      </c>
      <c r="H337" s="238">
        <v>6</v>
      </c>
      <c r="I337" s="239"/>
      <c r="J337" s="240">
        <f>ROUND(I337*H337,2)</f>
        <v>0</v>
      </c>
      <c r="K337" s="241"/>
      <c r="L337" s="41"/>
      <c r="M337" s="242" t="s">
        <v>1</v>
      </c>
      <c r="N337" s="243" t="s">
        <v>40</v>
      </c>
      <c r="O337" s="94"/>
      <c r="P337" s="244">
        <f>O337*H337</f>
        <v>0</v>
      </c>
      <c r="Q337" s="244">
        <v>0</v>
      </c>
      <c r="R337" s="244">
        <f>Q337*H337</f>
        <v>0</v>
      </c>
      <c r="S337" s="244">
        <v>0.14599999999999999</v>
      </c>
      <c r="T337" s="245">
        <f>S337*H337</f>
        <v>0.87599999999999989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46" t="s">
        <v>183</v>
      </c>
      <c r="AT337" s="246" t="s">
        <v>179</v>
      </c>
      <c r="AU337" s="246" t="s">
        <v>87</v>
      </c>
      <c r="AY337" s="14" t="s">
        <v>177</v>
      </c>
      <c r="BE337" s="247">
        <f>IF(N337="základná",J337,0)</f>
        <v>0</v>
      </c>
      <c r="BF337" s="247">
        <f>IF(N337="znížená",J337,0)</f>
        <v>0</v>
      </c>
      <c r="BG337" s="247">
        <f>IF(N337="zákl. prenesená",J337,0)</f>
        <v>0</v>
      </c>
      <c r="BH337" s="247">
        <f>IF(N337="zníž. prenesená",J337,0)</f>
        <v>0</v>
      </c>
      <c r="BI337" s="247">
        <f>IF(N337="nulová",J337,0)</f>
        <v>0</v>
      </c>
      <c r="BJ337" s="14" t="s">
        <v>87</v>
      </c>
      <c r="BK337" s="247">
        <f>ROUND(I337*H337,2)</f>
        <v>0</v>
      </c>
      <c r="BL337" s="14" t="s">
        <v>183</v>
      </c>
      <c r="BM337" s="246" t="s">
        <v>900</v>
      </c>
    </row>
    <row r="338" s="2" customFormat="1" ht="24.15" customHeight="1">
      <c r="A338" s="35"/>
      <c r="B338" s="36"/>
      <c r="C338" s="234" t="s">
        <v>901</v>
      </c>
      <c r="D338" s="234" t="s">
        <v>179</v>
      </c>
      <c r="E338" s="235" t="s">
        <v>902</v>
      </c>
      <c r="F338" s="236" t="s">
        <v>903</v>
      </c>
      <c r="G338" s="237" t="s">
        <v>223</v>
      </c>
      <c r="H338" s="238">
        <v>3.6899999999999999</v>
      </c>
      <c r="I338" s="239"/>
      <c r="J338" s="240">
        <f>ROUND(I338*H338,2)</f>
        <v>0</v>
      </c>
      <c r="K338" s="241"/>
      <c r="L338" s="41"/>
      <c r="M338" s="242" t="s">
        <v>1</v>
      </c>
      <c r="N338" s="243" t="s">
        <v>40</v>
      </c>
      <c r="O338" s="94"/>
      <c r="P338" s="244">
        <f>O338*H338</f>
        <v>0</v>
      </c>
      <c r="Q338" s="244">
        <v>0</v>
      </c>
      <c r="R338" s="244">
        <f>Q338*H338</f>
        <v>0</v>
      </c>
      <c r="S338" s="244">
        <v>0.27000000000000002</v>
      </c>
      <c r="T338" s="245">
        <f>S338*H338</f>
        <v>0.99630000000000007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46" t="s">
        <v>183</v>
      </c>
      <c r="AT338" s="246" t="s">
        <v>179</v>
      </c>
      <c r="AU338" s="246" t="s">
        <v>87</v>
      </c>
      <c r="AY338" s="14" t="s">
        <v>177</v>
      </c>
      <c r="BE338" s="247">
        <f>IF(N338="základná",J338,0)</f>
        <v>0</v>
      </c>
      <c r="BF338" s="247">
        <f>IF(N338="znížená",J338,0)</f>
        <v>0</v>
      </c>
      <c r="BG338" s="247">
        <f>IF(N338="zákl. prenesená",J338,0)</f>
        <v>0</v>
      </c>
      <c r="BH338" s="247">
        <f>IF(N338="zníž. prenesená",J338,0)</f>
        <v>0</v>
      </c>
      <c r="BI338" s="247">
        <f>IF(N338="nulová",J338,0)</f>
        <v>0</v>
      </c>
      <c r="BJ338" s="14" t="s">
        <v>87</v>
      </c>
      <c r="BK338" s="247">
        <f>ROUND(I338*H338,2)</f>
        <v>0</v>
      </c>
      <c r="BL338" s="14" t="s">
        <v>183</v>
      </c>
      <c r="BM338" s="246" t="s">
        <v>904</v>
      </c>
    </row>
    <row r="339" s="2" customFormat="1" ht="24.15" customHeight="1">
      <c r="A339" s="35"/>
      <c r="B339" s="36"/>
      <c r="C339" s="234" t="s">
        <v>905</v>
      </c>
      <c r="D339" s="234" t="s">
        <v>179</v>
      </c>
      <c r="E339" s="235" t="s">
        <v>906</v>
      </c>
      <c r="F339" s="236" t="s">
        <v>907</v>
      </c>
      <c r="G339" s="237" t="s">
        <v>187</v>
      </c>
      <c r="H339" s="238">
        <v>8.625</v>
      </c>
      <c r="I339" s="239"/>
      <c r="J339" s="240">
        <f>ROUND(I339*H339,2)</f>
        <v>0</v>
      </c>
      <c r="K339" s="241"/>
      <c r="L339" s="41"/>
      <c r="M339" s="242" t="s">
        <v>1</v>
      </c>
      <c r="N339" s="243" t="s">
        <v>40</v>
      </c>
      <c r="O339" s="94"/>
      <c r="P339" s="244">
        <f>O339*H339</f>
        <v>0</v>
      </c>
      <c r="Q339" s="244">
        <v>0</v>
      </c>
      <c r="R339" s="244">
        <f>Q339*H339</f>
        <v>0</v>
      </c>
      <c r="S339" s="244">
        <v>1.875</v>
      </c>
      <c r="T339" s="245">
        <f>S339*H339</f>
        <v>16.171875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46" t="s">
        <v>183</v>
      </c>
      <c r="AT339" s="246" t="s">
        <v>179</v>
      </c>
      <c r="AU339" s="246" t="s">
        <v>87</v>
      </c>
      <c r="AY339" s="14" t="s">
        <v>177</v>
      </c>
      <c r="BE339" s="247">
        <f>IF(N339="základná",J339,0)</f>
        <v>0</v>
      </c>
      <c r="BF339" s="247">
        <f>IF(N339="znížená",J339,0)</f>
        <v>0</v>
      </c>
      <c r="BG339" s="247">
        <f>IF(N339="zákl. prenesená",J339,0)</f>
        <v>0</v>
      </c>
      <c r="BH339" s="247">
        <f>IF(N339="zníž. prenesená",J339,0)</f>
        <v>0</v>
      </c>
      <c r="BI339" s="247">
        <f>IF(N339="nulová",J339,0)</f>
        <v>0</v>
      </c>
      <c r="BJ339" s="14" t="s">
        <v>87</v>
      </c>
      <c r="BK339" s="247">
        <f>ROUND(I339*H339,2)</f>
        <v>0</v>
      </c>
      <c r="BL339" s="14" t="s">
        <v>183</v>
      </c>
      <c r="BM339" s="246" t="s">
        <v>908</v>
      </c>
    </row>
    <row r="340" s="2" customFormat="1" ht="24.15" customHeight="1">
      <c r="A340" s="35"/>
      <c r="B340" s="36"/>
      <c r="C340" s="234" t="s">
        <v>909</v>
      </c>
      <c r="D340" s="234" t="s">
        <v>179</v>
      </c>
      <c r="E340" s="235" t="s">
        <v>910</v>
      </c>
      <c r="F340" s="236" t="s">
        <v>911</v>
      </c>
      <c r="G340" s="237" t="s">
        <v>182</v>
      </c>
      <c r="H340" s="238">
        <v>2.7999999999999998</v>
      </c>
      <c r="I340" s="239"/>
      <c r="J340" s="240">
        <f>ROUND(I340*H340,2)</f>
        <v>0</v>
      </c>
      <c r="K340" s="241"/>
      <c r="L340" s="41"/>
      <c r="M340" s="242" t="s">
        <v>1</v>
      </c>
      <c r="N340" s="243" t="s">
        <v>40</v>
      </c>
      <c r="O340" s="94"/>
      <c r="P340" s="244">
        <f>O340*H340</f>
        <v>0</v>
      </c>
      <c r="Q340" s="244">
        <v>3.0000000000000001E-05</v>
      </c>
      <c r="R340" s="244">
        <f>Q340*H340</f>
        <v>8.3999999999999995E-05</v>
      </c>
      <c r="S340" s="244">
        <v>0</v>
      </c>
      <c r="T340" s="245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46" t="s">
        <v>183</v>
      </c>
      <c r="AT340" s="246" t="s">
        <v>179</v>
      </c>
      <c r="AU340" s="246" t="s">
        <v>87</v>
      </c>
      <c r="AY340" s="14" t="s">
        <v>177</v>
      </c>
      <c r="BE340" s="247">
        <f>IF(N340="základná",J340,0)</f>
        <v>0</v>
      </c>
      <c r="BF340" s="247">
        <f>IF(N340="znížená",J340,0)</f>
        <v>0</v>
      </c>
      <c r="BG340" s="247">
        <f>IF(N340="zákl. prenesená",J340,0)</f>
        <v>0</v>
      </c>
      <c r="BH340" s="247">
        <f>IF(N340="zníž. prenesená",J340,0)</f>
        <v>0</v>
      </c>
      <c r="BI340" s="247">
        <f>IF(N340="nulová",J340,0)</f>
        <v>0</v>
      </c>
      <c r="BJ340" s="14" t="s">
        <v>87</v>
      </c>
      <c r="BK340" s="247">
        <f>ROUND(I340*H340,2)</f>
        <v>0</v>
      </c>
      <c r="BL340" s="14" t="s">
        <v>183</v>
      </c>
      <c r="BM340" s="246" t="s">
        <v>912</v>
      </c>
    </row>
    <row r="341" s="2" customFormat="1" ht="24.15" customHeight="1">
      <c r="A341" s="35"/>
      <c r="B341" s="36"/>
      <c r="C341" s="234" t="s">
        <v>913</v>
      </c>
      <c r="D341" s="234" t="s">
        <v>179</v>
      </c>
      <c r="E341" s="235" t="s">
        <v>914</v>
      </c>
      <c r="F341" s="236" t="s">
        <v>915</v>
      </c>
      <c r="G341" s="237" t="s">
        <v>916</v>
      </c>
      <c r="H341" s="238">
        <v>250</v>
      </c>
      <c r="I341" s="239"/>
      <c r="J341" s="240">
        <f>ROUND(I341*H341,2)</f>
        <v>0</v>
      </c>
      <c r="K341" s="241"/>
      <c r="L341" s="41"/>
      <c r="M341" s="242" t="s">
        <v>1</v>
      </c>
      <c r="N341" s="243" t="s">
        <v>40</v>
      </c>
      <c r="O341" s="94"/>
      <c r="P341" s="244">
        <f>O341*H341</f>
        <v>0</v>
      </c>
      <c r="Q341" s="244">
        <v>1.0000000000000001E-05</v>
      </c>
      <c r="R341" s="244">
        <f>Q341*H341</f>
        <v>0.0025000000000000001</v>
      </c>
      <c r="S341" s="244">
        <v>0.00012</v>
      </c>
      <c r="T341" s="245">
        <f>S341*H341</f>
        <v>0.030000000000000002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46" t="s">
        <v>183</v>
      </c>
      <c r="AT341" s="246" t="s">
        <v>179</v>
      </c>
      <c r="AU341" s="246" t="s">
        <v>87</v>
      </c>
      <c r="AY341" s="14" t="s">
        <v>177</v>
      </c>
      <c r="BE341" s="247">
        <f>IF(N341="základná",J341,0)</f>
        <v>0</v>
      </c>
      <c r="BF341" s="247">
        <f>IF(N341="znížená",J341,0)</f>
        <v>0</v>
      </c>
      <c r="BG341" s="247">
        <f>IF(N341="zákl. prenesená",J341,0)</f>
        <v>0</v>
      </c>
      <c r="BH341" s="247">
        <f>IF(N341="zníž. prenesená",J341,0)</f>
        <v>0</v>
      </c>
      <c r="BI341" s="247">
        <f>IF(N341="nulová",J341,0)</f>
        <v>0</v>
      </c>
      <c r="BJ341" s="14" t="s">
        <v>87</v>
      </c>
      <c r="BK341" s="247">
        <f>ROUND(I341*H341,2)</f>
        <v>0</v>
      </c>
      <c r="BL341" s="14" t="s">
        <v>183</v>
      </c>
      <c r="BM341" s="246" t="s">
        <v>917</v>
      </c>
    </row>
    <row r="342" s="2" customFormat="1" ht="24.15" customHeight="1">
      <c r="A342" s="35"/>
      <c r="B342" s="36"/>
      <c r="C342" s="234" t="s">
        <v>918</v>
      </c>
      <c r="D342" s="234" t="s">
        <v>179</v>
      </c>
      <c r="E342" s="235" t="s">
        <v>919</v>
      </c>
      <c r="F342" s="236" t="s">
        <v>920</v>
      </c>
      <c r="G342" s="237" t="s">
        <v>916</v>
      </c>
      <c r="H342" s="238">
        <v>200</v>
      </c>
      <c r="I342" s="239"/>
      <c r="J342" s="240">
        <f>ROUND(I342*H342,2)</f>
        <v>0</v>
      </c>
      <c r="K342" s="241"/>
      <c r="L342" s="41"/>
      <c r="M342" s="242" t="s">
        <v>1</v>
      </c>
      <c r="N342" s="243" t="s">
        <v>40</v>
      </c>
      <c r="O342" s="94"/>
      <c r="P342" s="244">
        <f>O342*H342</f>
        <v>0</v>
      </c>
      <c r="Q342" s="244">
        <v>1.0000000000000001E-05</v>
      </c>
      <c r="R342" s="244">
        <f>Q342*H342</f>
        <v>0.002</v>
      </c>
      <c r="S342" s="244">
        <v>0.00023000000000000001</v>
      </c>
      <c r="T342" s="245">
        <f>S342*H342</f>
        <v>0.045999999999999999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46" t="s">
        <v>183</v>
      </c>
      <c r="AT342" s="246" t="s">
        <v>179</v>
      </c>
      <c r="AU342" s="246" t="s">
        <v>87</v>
      </c>
      <c r="AY342" s="14" t="s">
        <v>177</v>
      </c>
      <c r="BE342" s="247">
        <f>IF(N342="základná",J342,0)</f>
        <v>0</v>
      </c>
      <c r="BF342" s="247">
        <f>IF(N342="znížená",J342,0)</f>
        <v>0</v>
      </c>
      <c r="BG342" s="247">
        <f>IF(N342="zákl. prenesená",J342,0)</f>
        <v>0</v>
      </c>
      <c r="BH342" s="247">
        <f>IF(N342="zníž. prenesená",J342,0)</f>
        <v>0</v>
      </c>
      <c r="BI342" s="247">
        <f>IF(N342="nulová",J342,0)</f>
        <v>0</v>
      </c>
      <c r="BJ342" s="14" t="s">
        <v>87</v>
      </c>
      <c r="BK342" s="247">
        <f>ROUND(I342*H342,2)</f>
        <v>0</v>
      </c>
      <c r="BL342" s="14" t="s">
        <v>183</v>
      </c>
      <c r="BM342" s="246" t="s">
        <v>921</v>
      </c>
    </row>
    <row r="343" s="2" customFormat="1" ht="24.15" customHeight="1">
      <c r="A343" s="35"/>
      <c r="B343" s="36"/>
      <c r="C343" s="234" t="s">
        <v>922</v>
      </c>
      <c r="D343" s="234" t="s">
        <v>179</v>
      </c>
      <c r="E343" s="235" t="s">
        <v>923</v>
      </c>
      <c r="F343" s="236" t="s">
        <v>924</v>
      </c>
      <c r="G343" s="237" t="s">
        <v>371</v>
      </c>
      <c r="H343" s="238">
        <v>48</v>
      </c>
      <c r="I343" s="239"/>
      <c r="J343" s="240">
        <f>ROUND(I343*H343,2)</f>
        <v>0</v>
      </c>
      <c r="K343" s="241"/>
      <c r="L343" s="41"/>
      <c r="M343" s="242" t="s">
        <v>1</v>
      </c>
      <c r="N343" s="243" t="s">
        <v>40</v>
      </c>
      <c r="O343" s="94"/>
      <c r="P343" s="244">
        <f>O343*H343</f>
        <v>0</v>
      </c>
      <c r="Q343" s="244">
        <v>0</v>
      </c>
      <c r="R343" s="244">
        <f>Q343*H343</f>
        <v>0</v>
      </c>
      <c r="S343" s="244">
        <v>0.0030000000000000001</v>
      </c>
      <c r="T343" s="245">
        <f>S343*H343</f>
        <v>0.14400000000000002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46" t="s">
        <v>183</v>
      </c>
      <c r="AT343" s="246" t="s">
        <v>179</v>
      </c>
      <c r="AU343" s="246" t="s">
        <v>87</v>
      </c>
      <c r="AY343" s="14" t="s">
        <v>177</v>
      </c>
      <c r="BE343" s="247">
        <f>IF(N343="základná",J343,0)</f>
        <v>0</v>
      </c>
      <c r="BF343" s="247">
        <f>IF(N343="znížená",J343,0)</f>
        <v>0</v>
      </c>
      <c r="BG343" s="247">
        <f>IF(N343="zákl. prenesená",J343,0)</f>
        <v>0</v>
      </c>
      <c r="BH343" s="247">
        <f>IF(N343="zníž. prenesená",J343,0)</f>
        <v>0</v>
      </c>
      <c r="BI343" s="247">
        <f>IF(N343="nulová",J343,0)</f>
        <v>0</v>
      </c>
      <c r="BJ343" s="14" t="s">
        <v>87</v>
      </c>
      <c r="BK343" s="247">
        <f>ROUND(I343*H343,2)</f>
        <v>0</v>
      </c>
      <c r="BL343" s="14" t="s">
        <v>183</v>
      </c>
      <c r="BM343" s="246" t="s">
        <v>925</v>
      </c>
    </row>
    <row r="344" s="2" customFormat="1" ht="37.8" customHeight="1">
      <c r="A344" s="35"/>
      <c r="B344" s="36"/>
      <c r="C344" s="234" t="s">
        <v>926</v>
      </c>
      <c r="D344" s="234" t="s">
        <v>179</v>
      </c>
      <c r="E344" s="235" t="s">
        <v>927</v>
      </c>
      <c r="F344" s="236" t="s">
        <v>928</v>
      </c>
      <c r="G344" s="237" t="s">
        <v>182</v>
      </c>
      <c r="H344" s="238">
        <v>7.1500000000000004</v>
      </c>
      <c r="I344" s="239"/>
      <c r="J344" s="240">
        <f>ROUND(I344*H344,2)</f>
        <v>0</v>
      </c>
      <c r="K344" s="241"/>
      <c r="L344" s="41"/>
      <c r="M344" s="242" t="s">
        <v>1</v>
      </c>
      <c r="N344" s="243" t="s">
        <v>40</v>
      </c>
      <c r="O344" s="94"/>
      <c r="P344" s="244">
        <f>O344*H344</f>
        <v>0</v>
      </c>
      <c r="Q344" s="244">
        <v>0.02367</v>
      </c>
      <c r="R344" s="244">
        <f>Q344*H344</f>
        <v>0.16924050000000002</v>
      </c>
      <c r="S344" s="244">
        <v>0</v>
      </c>
      <c r="T344" s="245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46" t="s">
        <v>183</v>
      </c>
      <c r="AT344" s="246" t="s">
        <v>179</v>
      </c>
      <c r="AU344" s="246" t="s">
        <v>87</v>
      </c>
      <c r="AY344" s="14" t="s">
        <v>177</v>
      </c>
      <c r="BE344" s="247">
        <f>IF(N344="základná",J344,0)</f>
        <v>0</v>
      </c>
      <c r="BF344" s="247">
        <f>IF(N344="znížená",J344,0)</f>
        <v>0</v>
      </c>
      <c r="BG344" s="247">
        <f>IF(N344="zákl. prenesená",J344,0)</f>
        <v>0</v>
      </c>
      <c r="BH344" s="247">
        <f>IF(N344="zníž. prenesená",J344,0)</f>
        <v>0</v>
      </c>
      <c r="BI344" s="247">
        <f>IF(N344="nulová",J344,0)</f>
        <v>0</v>
      </c>
      <c r="BJ344" s="14" t="s">
        <v>87</v>
      </c>
      <c r="BK344" s="247">
        <f>ROUND(I344*H344,2)</f>
        <v>0</v>
      </c>
      <c r="BL344" s="14" t="s">
        <v>183</v>
      </c>
      <c r="BM344" s="246" t="s">
        <v>929</v>
      </c>
    </row>
    <row r="345" s="2" customFormat="1" ht="24.15" customHeight="1">
      <c r="A345" s="35"/>
      <c r="B345" s="36"/>
      <c r="C345" s="234" t="s">
        <v>930</v>
      </c>
      <c r="D345" s="234" t="s">
        <v>179</v>
      </c>
      <c r="E345" s="235" t="s">
        <v>931</v>
      </c>
      <c r="F345" s="236" t="s">
        <v>932</v>
      </c>
      <c r="G345" s="237" t="s">
        <v>371</v>
      </c>
      <c r="H345" s="238">
        <v>1</v>
      </c>
      <c r="I345" s="239"/>
      <c r="J345" s="240">
        <f>ROUND(I345*H345,2)</f>
        <v>0</v>
      </c>
      <c r="K345" s="241"/>
      <c r="L345" s="41"/>
      <c r="M345" s="242" t="s">
        <v>1</v>
      </c>
      <c r="N345" s="243" t="s">
        <v>40</v>
      </c>
      <c r="O345" s="94"/>
      <c r="P345" s="244">
        <f>O345*H345</f>
        <v>0</v>
      </c>
      <c r="Q345" s="244">
        <v>0</v>
      </c>
      <c r="R345" s="244">
        <f>Q345*H345</f>
        <v>0</v>
      </c>
      <c r="S345" s="244">
        <v>0.024</v>
      </c>
      <c r="T345" s="245">
        <f>S345*H345</f>
        <v>0.024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46" t="s">
        <v>183</v>
      </c>
      <c r="AT345" s="246" t="s">
        <v>179</v>
      </c>
      <c r="AU345" s="246" t="s">
        <v>87</v>
      </c>
      <c r="AY345" s="14" t="s">
        <v>177</v>
      </c>
      <c r="BE345" s="247">
        <f>IF(N345="základná",J345,0)</f>
        <v>0</v>
      </c>
      <c r="BF345" s="247">
        <f>IF(N345="znížená",J345,0)</f>
        <v>0</v>
      </c>
      <c r="BG345" s="247">
        <f>IF(N345="zákl. prenesená",J345,0)</f>
        <v>0</v>
      </c>
      <c r="BH345" s="247">
        <f>IF(N345="zníž. prenesená",J345,0)</f>
        <v>0</v>
      </c>
      <c r="BI345" s="247">
        <f>IF(N345="nulová",J345,0)</f>
        <v>0</v>
      </c>
      <c r="BJ345" s="14" t="s">
        <v>87</v>
      </c>
      <c r="BK345" s="247">
        <f>ROUND(I345*H345,2)</f>
        <v>0</v>
      </c>
      <c r="BL345" s="14" t="s">
        <v>183</v>
      </c>
      <c r="BM345" s="246" t="s">
        <v>933</v>
      </c>
    </row>
    <row r="346" s="2" customFormat="1" ht="33" customHeight="1">
      <c r="A346" s="35"/>
      <c r="B346" s="36"/>
      <c r="C346" s="234" t="s">
        <v>934</v>
      </c>
      <c r="D346" s="234" t="s">
        <v>179</v>
      </c>
      <c r="E346" s="235" t="s">
        <v>935</v>
      </c>
      <c r="F346" s="236" t="s">
        <v>936</v>
      </c>
      <c r="G346" s="237" t="s">
        <v>223</v>
      </c>
      <c r="H346" s="238">
        <v>128.09999999999999</v>
      </c>
      <c r="I346" s="239"/>
      <c r="J346" s="240">
        <f>ROUND(I346*H346,2)</f>
        <v>0</v>
      </c>
      <c r="K346" s="241"/>
      <c r="L346" s="41"/>
      <c r="M346" s="242" t="s">
        <v>1</v>
      </c>
      <c r="N346" s="243" t="s">
        <v>40</v>
      </c>
      <c r="O346" s="94"/>
      <c r="P346" s="244">
        <f>O346*H346</f>
        <v>0</v>
      </c>
      <c r="Q346" s="244">
        <v>0</v>
      </c>
      <c r="R346" s="244">
        <f>Q346*H346</f>
        <v>0</v>
      </c>
      <c r="S346" s="244">
        <v>0.045999999999999999</v>
      </c>
      <c r="T346" s="245">
        <f>S346*H346</f>
        <v>5.8925999999999998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46" t="s">
        <v>183</v>
      </c>
      <c r="AT346" s="246" t="s">
        <v>179</v>
      </c>
      <c r="AU346" s="246" t="s">
        <v>87</v>
      </c>
      <c r="AY346" s="14" t="s">
        <v>177</v>
      </c>
      <c r="BE346" s="247">
        <f>IF(N346="základná",J346,0)</f>
        <v>0</v>
      </c>
      <c r="BF346" s="247">
        <f>IF(N346="znížená",J346,0)</f>
        <v>0</v>
      </c>
      <c r="BG346" s="247">
        <f>IF(N346="zákl. prenesená",J346,0)</f>
        <v>0</v>
      </c>
      <c r="BH346" s="247">
        <f>IF(N346="zníž. prenesená",J346,0)</f>
        <v>0</v>
      </c>
      <c r="BI346" s="247">
        <f>IF(N346="nulová",J346,0)</f>
        <v>0</v>
      </c>
      <c r="BJ346" s="14" t="s">
        <v>87</v>
      </c>
      <c r="BK346" s="247">
        <f>ROUND(I346*H346,2)</f>
        <v>0</v>
      </c>
      <c r="BL346" s="14" t="s">
        <v>183</v>
      </c>
      <c r="BM346" s="246" t="s">
        <v>937</v>
      </c>
    </row>
    <row r="347" s="2" customFormat="1" ht="24.15" customHeight="1">
      <c r="A347" s="35"/>
      <c r="B347" s="36"/>
      <c r="C347" s="234" t="s">
        <v>938</v>
      </c>
      <c r="D347" s="234" t="s">
        <v>179</v>
      </c>
      <c r="E347" s="235" t="s">
        <v>939</v>
      </c>
      <c r="F347" s="236" t="s">
        <v>940</v>
      </c>
      <c r="G347" s="237" t="s">
        <v>223</v>
      </c>
      <c r="H347" s="238">
        <v>129.44999999999999</v>
      </c>
      <c r="I347" s="239"/>
      <c r="J347" s="240">
        <f>ROUND(I347*H347,2)</f>
        <v>0</v>
      </c>
      <c r="K347" s="241"/>
      <c r="L347" s="41"/>
      <c r="M347" s="242" t="s">
        <v>1</v>
      </c>
      <c r="N347" s="243" t="s">
        <v>40</v>
      </c>
      <c r="O347" s="94"/>
      <c r="P347" s="244">
        <f>O347*H347</f>
        <v>0</v>
      </c>
      <c r="Q347" s="244">
        <v>0</v>
      </c>
      <c r="R347" s="244">
        <f>Q347*H347</f>
        <v>0</v>
      </c>
      <c r="S347" s="244">
        <v>0.068000000000000005</v>
      </c>
      <c r="T347" s="245">
        <f>S347*H347</f>
        <v>8.8026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46" t="s">
        <v>183</v>
      </c>
      <c r="AT347" s="246" t="s">
        <v>179</v>
      </c>
      <c r="AU347" s="246" t="s">
        <v>87</v>
      </c>
      <c r="AY347" s="14" t="s">
        <v>177</v>
      </c>
      <c r="BE347" s="247">
        <f>IF(N347="základná",J347,0)</f>
        <v>0</v>
      </c>
      <c r="BF347" s="247">
        <f>IF(N347="znížená",J347,0)</f>
        <v>0</v>
      </c>
      <c r="BG347" s="247">
        <f>IF(N347="zákl. prenesená",J347,0)</f>
        <v>0</v>
      </c>
      <c r="BH347" s="247">
        <f>IF(N347="zníž. prenesená",J347,0)</f>
        <v>0</v>
      </c>
      <c r="BI347" s="247">
        <f>IF(N347="nulová",J347,0)</f>
        <v>0</v>
      </c>
      <c r="BJ347" s="14" t="s">
        <v>87</v>
      </c>
      <c r="BK347" s="247">
        <f>ROUND(I347*H347,2)</f>
        <v>0</v>
      </c>
      <c r="BL347" s="14" t="s">
        <v>183</v>
      </c>
      <c r="BM347" s="246" t="s">
        <v>941</v>
      </c>
    </row>
    <row r="348" s="2" customFormat="1" ht="24.15" customHeight="1">
      <c r="A348" s="35"/>
      <c r="B348" s="36"/>
      <c r="C348" s="234" t="s">
        <v>942</v>
      </c>
      <c r="D348" s="234" t="s">
        <v>179</v>
      </c>
      <c r="E348" s="235" t="s">
        <v>943</v>
      </c>
      <c r="F348" s="236" t="s">
        <v>944</v>
      </c>
      <c r="G348" s="237" t="s">
        <v>223</v>
      </c>
      <c r="H348" s="238">
        <v>28.489999999999998</v>
      </c>
      <c r="I348" s="239"/>
      <c r="J348" s="240">
        <f>ROUND(I348*H348,2)</f>
        <v>0</v>
      </c>
      <c r="K348" s="241"/>
      <c r="L348" s="41"/>
      <c r="M348" s="242" t="s">
        <v>1</v>
      </c>
      <c r="N348" s="243" t="s">
        <v>40</v>
      </c>
      <c r="O348" s="94"/>
      <c r="P348" s="244">
        <f>O348*H348</f>
        <v>0</v>
      </c>
      <c r="Q348" s="244">
        <v>0</v>
      </c>
      <c r="R348" s="244">
        <f>Q348*H348</f>
        <v>0</v>
      </c>
      <c r="S348" s="244">
        <v>0.043819999999999998</v>
      </c>
      <c r="T348" s="245">
        <f>S348*H348</f>
        <v>1.2484317999999999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46" t="s">
        <v>183</v>
      </c>
      <c r="AT348" s="246" t="s">
        <v>179</v>
      </c>
      <c r="AU348" s="246" t="s">
        <v>87</v>
      </c>
      <c r="AY348" s="14" t="s">
        <v>177</v>
      </c>
      <c r="BE348" s="247">
        <f>IF(N348="základná",J348,0)</f>
        <v>0</v>
      </c>
      <c r="BF348" s="247">
        <f>IF(N348="znížená",J348,0)</f>
        <v>0</v>
      </c>
      <c r="BG348" s="247">
        <f>IF(N348="zákl. prenesená",J348,0)</f>
        <v>0</v>
      </c>
      <c r="BH348" s="247">
        <f>IF(N348="zníž. prenesená",J348,0)</f>
        <v>0</v>
      </c>
      <c r="BI348" s="247">
        <f>IF(N348="nulová",J348,0)</f>
        <v>0</v>
      </c>
      <c r="BJ348" s="14" t="s">
        <v>87</v>
      </c>
      <c r="BK348" s="247">
        <f>ROUND(I348*H348,2)</f>
        <v>0</v>
      </c>
      <c r="BL348" s="14" t="s">
        <v>183</v>
      </c>
      <c r="BM348" s="246" t="s">
        <v>945</v>
      </c>
    </row>
    <row r="349" s="2" customFormat="1" ht="37.8" customHeight="1">
      <c r="A349" s="35"/>
      <c r="B349" s="36"/>
      <c r="C349" s="234" t="s">
        <v>946</v>
      </c>
      <c r="D349" s="234" t="s">
        <v>179</v>
      </c>
      <c r="E349" s="235" t="s">
        <v>947</v>
      </c>
      <c r="F349" s="236" t="s">
        <v>948</v>
      </c>
      <c r="G349" s="237" t="s">
        <v>223</v>
      </c>
      <c r="H349" s="238">
        <v>13.68</v>
      </c>
      <c r="I349" s="239"/>
      <c r="J349" s="240">
        <f>ROUND(I349*H349,2)</f>
        <v>0</v>
      </c>
      <c r="K349" s="241"/>
      <c r="L349" s="41"/>
      <c r="M349" s="242" t="s">
        <v>1</v>
      </c>
      <c r="N349" s="243" t="s">
        <v>40</v>
      </c>
      <c r="O349" s="94"/>
      <c r="P349" s="244">
        <f>O349*H349</f>
        <v>0</v>
      </c>
      <c r="Q349" s="244">
        <v>0</v>
      </c>
      <c r="R349" s="244">
        <f>Q349*H349</f>
        <v>0</v>
      </c>
      <c r="S349" s="244">
        <v>0.02588</v>
      </c>
      <c r="T349" s="245">
        <f>S349*H349</f>
        <v>0.35403839999999998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46" t="s">
        <v>183</v>
      </c>
      <c r="AT349" s="246" t="s">
        <v>179</v>
      </c>
      <c r="AU349" s="246" t="s">
        <v>87</v>
      </c>
      <c r="AY349" s="14" t="s">
        <v>177</v>
      </c>
      <c r="BE349" s="247">
        <f>IF(N349="základná",J349,0)</f>
        <v>0</v>
      </c>
      <c r="BF349" s="247">
        <f>IF(N349="znížená",J349,0)</f>
        <v>0</v>
      </c>
      <c r="BG349" s="247">
        <f>IF(N349="zákl. prenesená",J349,0)</f>
        <v>0</v>
      </c>
      <c r="BH349" s="247">
        <f>IF(N349="zníž. prenesená",J349,0)</f>
        <v>0</v>
      </c>
      <c r="BI349" s="247">
        <f>IF(N349="nulová",J349,0)</f>
        <v>0</v>
      </c>
      <c r="BJ349" s="14" t="s">
        <v>87</v>
      </c>
      <c r="BK349" s="247">
        <f>ROUND(I349*H349,2)</f>
        <v>0</v>
      </c>
      <c r="BL349" s="14" t="s">
        <v>183</v>
      </c>
      <c r="BM349" s="246" t="s">
        <v>949</v>
      </c>
    </row>
    <row r="350" s="2" customFormat="1" ht="21.75" customHeight="1">
      <c r="A350" s="35"/>
      <c r="B350" s="36"/>
      <c r="C350" s="234" t="s">
        <v>950</v>
      </c>
      <c r="D350" s="234" t="s">
        <v>179</v>
      </c>
      <c r="E350" s="235" t="s">
        <v>951</v>
      </c>
      <c r="F350" s="236" t="s">
        <v>952</v>
      </c>
      <c r="G350" s="237" t="s">
        <v>263</v>
      </c>
      <c r="H350" s="238">
        <v>293.01900000000001</v>
      </c>
      <c r="I350" s="239"/>
      <c r="J350" s="240">
        <f>ROUND(I350*H350,2)</f>
        <v>0</v>
      </c>
      <c r="K350" s="241"/>
      <c r="L350" s="41"/>
      <c r="M350" s="242" t="s">
        <v>1</v>
      </c>
      <c r="N350" s="243" t="s">
        <v>40</v>
      </c>
      <c r="O350" s="94"/>
      <c r="P350" s="244">
        <f>O350*H350</f>
        <v>0</v>
      </c>
      <c r="Q350" s="244">
        <v>0</v>
      </c>
      <c r="R350" s="244">
        <f>Q350*H350</f>
        <v>0</v>
      </c>
      <c r="S350" s="244">
        <v>0</v>
      </c>
      <c r="T350" s="245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46" t="s">
        <v>183</v>
      </c>
      <c r="AT350" s="246" t="s">
        <v>179</v>
      </c>
      <c r="AU350" s="246" t="s">
        <v>87</v>
      </c>
      <c r="AY350" s="14" t="s">
        <v>177</v>
      </c>
      <c r="BE350" s="247">
        <f>IF(N350="základná",J350,0)</f>
        <v>0</v>
      </c>
      <c r="BF350" s="247">
        <f>IF(N350="znížená",J350,0)</f>
        <v>0</v>
      </c>
      <c r="BG350" s="247">
        <f>IF(N350="zákl. prenesená",J350,0)</f>
        <v>0</v>
      </c>
      <c r="BH350" s="247">
        <f>IF(N350="zníž. prenesená",J350,0)</f>
        <v>0</v>
      </c>
      <c r="BI350" s="247">
        <f>IF(N350="nulová",J350,0)</f>
        <v>0</v>
      </c>
      <c r="BJ350" s="14" t="s">
        <v>87</v>
      </c>
      <c r="BK350" s="247">
        <f>ROUND(I350*H350,2)</f>
        <v>0</v>
      </c>
      <c r="BL350" s="14" t="s">
        <v>183</v>
      </c>
      <c r="BM350" s="246" t="s">
        <v>953</v>
      </c>
    </row>
    <row r="351" s="2" customFormat="1" ht="24.15" customHeight="1">
      <c r="A351" s="35"/>
      <c r="B351" s="36"/>
      <c r="C351" s="234" t="s">
        <v>954</v>
      </c>
      <c r="D351" s="234" t="s">
        <v>179</v>
      </c>
      <c r="E351" s="235" t="s">
        <v>955</v>
      </c>
      <c r="F351" s="236" t="s">
        <v>956</v>
      </c>
      <c r="G351" s="237" t="s">
        <v>263</v>
      </c>
      <c r="H351" s="238">
        <v>3516.2280000000001</v>
      </c>
      <c r="I351" s="239"/>
      <c r="J351" s="240">
        <f>ROUND(I351*H351,2)</f>
        <v>0</v>
      </c>
      <c r="K351" s="241"/>
      <c r="L351" s="41"/>
      <c r="M351" s="242" t="s">
        <v>1</v>
      </c>
      <c r="N351" s="243" t="s">
        <v>40</v>
      </c>
      <c r="O351" s="94"/>
      <c r="P351" s="244">
        <f>O351*H351</f>
        <v>0</v>
      </c>
      <c r="Q351" s="244">
        <v>0</v>
      </c>
      <c r="R351" s="244">
        <f>Q351*H351</f>
        <v>0</v>
      </c>
      <c r="S351" s="244">
        <v>0</v>
      </c>
      <c r="T351" s="245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46" t="s">
        <v>183</v>
      </c>
      <c r="AT351" s="246" t="s">
        <v>179</v>
      </c>
      <c r="AU351" s="246" t="s">
        <v>87</v>
      </c>
      <c r="AY351" s="14" t="s">
        <v>177</v>
      </c>
      <c r="BE351" s="247">
        <f>IF(N351="základná",J351,0)</f>
        <v>0</v>
      </c>
      <c r="BF351" s="247">
        <f>IF(N351="znížená",J351,0)</f>
        <v>0</v>
      </c>
      <c r="BG351" s="247">
        <f>IF(N351="zákl. prenesená",J351,0)</f>
        <v>0</v>
      </c>
      <c r="BH351" s="247">
        <f>IF(N351="zníž. prenesená",J351,0)</f>
        <v>0</v>
      </c>
      <c r="BI351" s="247">
        <f>IF(N351="nulová",J351,0)</f>
        <v>0</v>
      </c>
      <c r="BJ351" s="14" t="s">
        <v>87</v>
      </c>
      <c r="BK351" s="247">
        <f>ROUND(I351*H351,2)</f>
        <v>0</v>
      </c>
      <c r="BL351" s="14" t="s">
        <v>183</v>
      </c>
      <c r="BM351" s="246" t="s">
        <v>957</v>
      </c>
    </row>
    <row r="352" s="2" customFormat="1" ht="24.15" customHeight="1">
      <c r="A352" s="35"/>
      <c r="B352" s="36"/>
      <c r="C352" s="234" t="s">
        <v>958</v>
      </c>
      <c r="D352" s="234" t="s">
        <v>179</v>
      </c>
      <c r="E352" s="235" t="s">
        <v>959</v>
      </c>
      <c r="F352" s="236" t="s">
        <v>960</v>
      </c>
      <c r="G352" s="237" t="s">
        <v>263</v>
      </c>
      <c r="H352" s="238">
        <v>293.01900000000001</v>
      </c>
      <c r="I352" s="239"/>
      <c r="J352" s="240">
        <f>ROUND(I352*H352,2)</f>
        <v>0</v>
      </c>
      <c r="K352" s="241"/>
      <c r="L352" s="41"/>
      <c r="M352" s="242" t="s">
        <v>1</v>
      </c>
      <c r="N352" s="243" t="s">
        <v>40</v>
      </c>
      <c r="O352" s="94"/>
      <c r="P352" s="244">
        <f>O352*H352</f>
        <v>0</v>
      </c>
      <c r="Q352" s="244">
        <v>0</v>
      </c>
      <c r="R352" s="244">
        <f>Q352*H352</f>
        <v>0</v>
      </c>
      <c r="S352" s="244">
        <v>0</v>
      </c>
      <c r="T352" s="245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46" t="s">
        <v>183</v>
      </c>
      <c r="AT352" s="246" t="s">
        <v>179</v>
      </c>
      <c r="AU352" s="246" t="s">
        <v>87</v>
      </c>
      <c r="AY352" s="14" t="s">
        <v>177</v>
      </c>
      <c r="BE352" s="247">
        <f>IF(N352="základná",J352,0)</f>
        <v>0</v>
      </c>
      <c r="BF352" s="247">
        <f>IF(N352="znížená",J352,0)</f>
        <v>0</v>
      </c>
      <c r="BG352" s="247">
        <f>IF(N352="zákl. prenesená",J352,0)</f>
        <v>0</v>
      </c>
      <c r="BH352" s="247">
        <f>IF(N352="zníž. prenesená",J352,0)</f>
        <v>0</v>
      </c>
      <c r="BI352" s="247">
        <f>IF(N352="nulová",J352,0)</f>
        <v>0</v>
      </c>
      <c r="BJ352" s="14" t="s">
        <v>87</v>
      </c>
      <c r="BK352" s="247">
        <f>ROUND(I352*H352,2)</f>
        <v>0</v>
      </c>
      <c r="BL352" s="14" t="s">
        <v>183</v>
      </c>
      <c r="BM352" s="246" t="s">
        <v>961</v>
      </c>
    </row>
    <row r="353" s="2" customFormat="1" ht="24.15" customHeight="1">
      <c r="A353" s="35"/>
      <c r="B353" s="36"/>
      <c r="C353" s="234" t="s">
        <v>962</v>
      </c>
      <c r="D353" s="234" t="s">
        <v>179</v>
      </c>
      <c r="E353" s="235" t="s">
        <v>963</v>
      </c>
      <c r="F353" s="236" t="s">
        <v>964</v>
      </c>
      <c r="G353" s="237" t="s">
        <v>263</v>
      </c>
      <c r="H353" s="238">
        <v>2930.1900000000001</v>
      </c>
      <c r="I353" s="239"/>
      <c r="J353" s="240">
        <f>ROUND(I353*H353,2)</f>
        <v>0</v>
      </c>
      <c r="K353" s="241"/>
      <c r="L353" s="41"/>
      <c r="M353" s="242" t="s">
        <v>1</v>
      </c>
      <c r="N353" s="243" t="s">
        <v>40</v>
      </c>
      <c r="O353" s="94"/>
      <c r="P353" s="244">
        <f>O353*H353</f>
        <v>0</v>
      </c>
      <c r="Q353" s="244">
        <v>0</v>
      </c>
      <c r="R353" s="244">
        <f>Q353*H353</f>
        <v>0</v>
      </c>
      <c r="S353" s="244">
        <v>0</v>
      </c>
      <c r="T353" s="245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46" t="s">
        <v>183</v>
      </c>
      <c r="AT353" s="246" t="s">
        <v>179</v>
      </c>
      <c r="AU353" s="246" t="s">
        <v>87</v>
      </c>
      <c r="AY353" s="14" t="s">
        <v>177</v>
      </c>
      <c r="BE353" s="247">
        <f>IF(N353="základná",J353,0)</f>
        <v>0</v>
      </c>
      <c r="BF353" s="247">
        <f>IF(N353="znížená",J353,0)</f>
        <v>0</v>
      </c>
      <c r="BG353" s="247">
        <f>IF(N353="zákl. prenesená",J353,0)</f>
        <v>0</v>
      </c>
      <c r="BH353" s="247">
        <f>IF(N353="zníž. prenesená",J353,0)</f>
        <v>0</v>
      </c>
      <c r="BI353" s="247">
        <f>IF(N353="nulová",J353,0)</f>
        <v>0</v>
      </c>
      <c r="BJ353" s="14" t="s">
        <v>87</v>
      </c>
      <c r="BK353" s="247">
        <f>ROUND(I353*H353,2)</f>
        <v>0</v>
      </c>
      <c r="BL353" s="14" t="s">
        <v>183</v>
      </c>
      <c r="BM353" s="246" t="s">
        <v>965</v>
      </c>
    </row>
    <row r="354" s="2" customFormat="1" ht="24.15" customHeight="1">
      <c r="A354" s="35"/>
      <c r="B354" s="36"/>
      <c r="C354" s="234" t="s">
        <v>966</v>
      </c>
      <c r="D354" s="234" t="s">
        <v>179</v>
      </c>
      <c r="E354" s="235" t="s">
        <v>967</v>
      </c>
      <c r="F354" s="236" t="s">
        <v>968</v>
      </c>
      <c r="G354" s="237" t="s">
        <v>263</v>
      </c>
      <c r="H354" s="238">
        <v>293.01900000000001</v>
      </c>
      <c r="I354" s="239"/>
      <c r="J354" s="240">
        <f>ROUND(I354*H354,2)</f>
        <v>0</v>
      </c>
      <c r="K354" s="241"/>
      <c r="L354" s="41"/>
      <c r="M354" s="242" t="s">
        <v>1</v>
      </c>
      <c r="N354" s="243" t="s">
        <v>40</v>
      </c>
      <c r="O354" s="94"/>
      <c r="P354" s="244">
        <f>O354*H354</f>
        <v>0</v>
      </c>
      <c r="Q354" s="244">
        <v>0</v>
      </c>
      <c r="R354" s="244">
        <f>Q354*H354</f>
        <v>0</v>
      </c>
      <c r="S354" s="244">
        <v>0</v>
      </c>
      <c r="T354" s="245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46" t="s">
        <v>183</v>
      </c>
      <c r="AT354" s="246" t="s">
        <v>179</v>
      </c>
      <c r="AU354" s="246" t="s">
        <v>87</v>
      </c>
      <c r="AY354" s="14" t="s">
        <v>177</v>
      </c>
      <c r="BE354" s="247">
        <f>IF(N354="základná",J354,0)</f>
        <v>0</v>
      </c>
      <c r="BF354" s="247">
        <f>IF(N354="znížená",J354,0)</f>
        <v>0</v>
      </c>
      <c r="BG354" s="247">
        <f>IF(N354="zákl. prenesená",J354,0)</f>
        <v>0</v>
      </c>
      <c r="BH354" s="247">
        <f>IF(N354="zníž. prenesená",J354,0)</f>
        <v>0</v>
      </c>
      <c r="BI354" s="247">
        <f>IF(N354="nulová",J354,0)</f>
        <v>0</v>
      </c>
      <c r="BJ354" s="14" t="s">
        <v>87</v>
      </c>
      <c r="BK354" s="247">
        <f>ROUND(I354*H354,2)</f>
        <v>0</v>
      </c>
      <c r="BL354" s="14" t="s">
        <v>183</v>
      </c>
      <c r="BM354" s="246" t="s">
        <v>969</v>
      </c>
    </row>
    <row r="355" s="2" customFormat="1" ht="16.5" customHeight="1">
      <c r="A355" s="35"/>
      <c r="B355" s="36"/>
      <c r="C355" s="234" t="s">
        <v>970</v>
      </c>
      <c r="D355" s="234" t="s">
        <v>179</v>
      </c>
      <c r="E355" s="235" t="s">
        <v>971</v>
      </c>
      <c r="F355" s="236" t="s">
        <v>972</v>
      </c>
      <c r="G355" s="237" t="s">
        <v>371</v>
      </c>
      <c r="H355" s="238">
        <v>10</v>
      </c>
      <c r="I355" s="239"/>
      <c r="J355" s="240">
        <f>ROUND(I355*H355,2)</f>
        <v>0</v>
      </c>
      <c r="K355" s="241"/>
      <c r="L355" s="41"/>
      <c r="M355" s="242" t="s">
        <v>1</v>
      </c>
      <c r="N355" s="243" t="s">
        <v>40</v>
      </c>
      <c r="O355" s="94"/>
      <c r="P355" s="244">
        <f>O355*H355</f>
        <v>0</v>
      </c>
      <c r="Q355" s="244">
        <v>0</v>
      </c>
      <c r="R355" s="244">
        <f>Q355*H355</f>
        <v>0</v>
      </c>
      <c r="S355" s="244">
        <v>0</v>
      </c>
      <c r="T355" s="245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46" t="s">
        <v>183</v>
      </c>
      <c r="AT355" s="246" t="s">
        <v>179</v>
      </c>
      <c r="AU355" s="246" t="s">
        <v>87</v>
      </c>
      <c r="AY355" s="14" t="s">
        <v>177</v>
      </c>
      <c r="BE355" s="247">
        <f>IF(N355="základná",J355,0)</f>
        <v>0</v>
      </c>
      <c r="BF355" s="247">
        <f>IF(N355="znížená",J355,0)</f>
        <v>0</v>
      </c>
      <c r="BG355" s="247">
        <f>IF(N355="zákl. prenesená",J355,0)</f>
        <v>0</v>
      </c>
      <c r="BH355" s="247">
        <f>IF(N355="zníž. prenesená",J355,0)</f>
        <v>0</v>
      </c>
      <c r="BI355" s="247">
        <f>IF(N355="nulová",J355,0)</f>
        <v>0</v>
      </c>
      <c r="BJ355" s="14" t="s">
        <v>87</v>
      </c>
      <c r="BK355" s="247">
        <f>ROUND(I355*H355,2)</f>
        <v>0</v>
      </c>
      <c r="BL355" s="14" t="s">
        <v>183</v>
      </c>
      <c r="BM355" s="246" t="s">
        <v>973</v>
      </c>
    </row>
    <row r="356" s="12" customFormat="1" ht="22.8" customHeight="1">
      <c r="A356" s="12"/>
      <c r="B356" s="218"/>
      <c r="C356" s="219"/>
      <c r="D356" s="220" t="s">
        <v>73</v>
      </c>
      <c r="E356" s="232" t="s">
        <v>580</v>
      </c>
      <c r="F356" s="232" t="s">
        <v>974</v>
      </c>
      <c r="G356" s="219"/>
      <c r="H356" s="219"/>
      <c r="I356" s="222"/>
      <c r="J356" s="233">
        <f>BK356</f>
        <v>0</v>
      </c>
      <c r="K356" s="219"/>
      <c r="L356" s="224"/>
      <c r="M356" s="225"/>
      <c r="N356" s="226"/>
      <c r="O356" s="226"/>
      <c r="P356" s="227">
        <f>P357</f>
        <v>0</v>
      </c>
      <c r="Q356" s="226"/>
      <c r="R356" s="227">
        <f>R357</f>
        <v>0</v>
      </c>
      <c r="S356" s="226"/>
      <c r="T356" s="228">
        <f>T357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29" t="s">
        <v>81</v>
      </c>
      <c r="AT356" s="230" t="s">
        <v>73</v>
      </c>
      <c r="AU356" s="230" t="s">
        <v>81</v>
      </c>
      <c r="AY356" s="229" t="s">
        <v>177</v>
      </c>
      <c r="BK356" s="231">
        <f>BK357</f>
        <v>0</v>
      </c>
    </row>
    <row r="357" s="2" customFormat="1" ht="24.15" customHeight="1">
      <c r="A357" s="35"/>
      <c r="B357" s="36"/>
      <c r="C357" s="234" t="s">
        <v>975</v>
      </c>
      <c r="D357" s="234" t="s">
        <v>179</v>
      </c>
      <c r="E357" s="235" t="s">
        <v>976</v>
      </c>
      <c r="F357" s="236" t="s">
        <v>977</v>
      </c>
      <c r="G357" s="237" t="s">
        <v>263</v>
      </c>
      <c r="H357" s="238">
        <v>3035.125</v>
      </c>
      <c r="I357" s="239"/>
      <c r="J357" s="240">
        <f>ROUND(I357*H357,2)</f>
        <v>0</v>
      </c>
      <c r="K357" s="241"/>
      <c r="L357" s="41"/>
      <c r="M357" s="242" t="s">
        <v>1</v>
      </c>
      <c r="N357" s="243" t="s">
        <v>40</v>
      </c>
      <c r="O357" s="94"/>
      <c r="P357" s="244">
        <f>O357*H357</f>
        <v>0</v>
      </c>
      <c r="Q357" s="244">
        <v>0</v>
      </c>
      <c r="R357" s="244">
        <f>Q357*H357</f>
        <v>0</v>
      </c>
      <c r="S357" s="244">
        <v>0</v>
      </c>
      <c r="T357" s="245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46" t="s">
        <v>183</v>
      </c>
      <c r="AT357" s="246" t="s">
        <v>179</v>
      </c>
      <c r="AU357" s="246" t="s">
        <v>87</v>
      </c>
      <c r="AY357" s="14" t="s">
        <v>177</v>
      </c>
      <c r="BE357" s="247">
        <f>IF(N357="základná",J357,0)</f>
        <v>0</v>
      </c>
      <c r="BF357" s="247">
        <f>IF(N357="znížená",J357,0)</f>
        <v>0</v>
      </c>
      <c r="BG357" s="247">
        <f>IF(N357="zákl. prenesená",J357,0)</f>
        <v>0</v>
      </c>
      <c r="BH357" s="247">
        <f>IF(N357="zníž. prenesená",J357,0)</f>
        <v>0</v>
      </c>
      <c r="BI357" s="247">
        <f>IF(N357="nulová",J357,0)</f>
        <v>0</v>
      </c>
      <c r="BJ357" s="14" t="s">
        <v>87</v>
      </c>
      <c r="BK357" s="247">
        <f>ROUND(I357*H357,2)</f>
        <v>0</v>
      </c>
      <c r="BL357" s="14" t="s">
        <v>183</v>
      </c>
      <c r="BM357" s="246" t="s">
        <v>978</v>
      </c>
    </row>
    <row r="358" s="12" customFormat="1" ht="25.92" customHeight="1">
      <c r="A358" s="12"/>
      <c r="B358" s="218"/>
      <c r="C358" s="219"/>
      <c r="D358" s="220" t="s">
        <v>73</v>
      </c>
      <c r="E358" s="221" t="s">
        <v>979</v>
      </c>
      <c r="F358" s="221" t="s">
        <v>980</v>
      </c>
      <c r="G358" s="219"/>
      <c r="H358" s="219"/>
      <c r="I358" s="222"/>
      <c r="J358" s="223">
        <f>BK358</f>
        <v>0</v>
      </c>
      <c r="K358" s="219"/>
      <c r="L358" s="224"/>
      <c r="M358" s="225"/>
      <c r="N358" s="226"/>
      <c r="O358" s="226"/>
      <c r="P358" s="227">
        <f>P359+P377+P411+P434+P436+P438+P446+P452+P465+P481+P517+P548+P555+P565+P575+P581+P587+P596</f>
        <v>0</v>
      </c>
      <c r="Q358" s="226"/>
      <c r="R358" s="227">
        <f>R359+R377+R411+R434+R436+R438+R446+R452+R465+R481+R517+R548+R555+R565+R575+R581+R587+R596</f>
        <v>434.68721281999979</v>
      </c>
      <c r="S358" s="226"/>
      <c r="T358" s="228">
        <f>T359+T377+T411+T434+T436+T438+T446+T452+T465+T481+T517+T548+T555+T565+T575+T581+T587+T596</f>
        <v>1.5575519999999998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29" t="s">
        <v>87</v>
      </c>
      <c r="AT358" s="230" t="s">
        <v>73</v>
      </c>
      <c r="AU358" s="230" t="s">
        <v>74</v>
      </c>
      <c r="AY358" s="229" t="s">
        <v>177</v>
      </c>
      <c r="BK358" s="231">
        <f>BK359+BK377+BK411+BK434+BK436+BK438+BK446+BK452+BK465+BK481+BK517+BK548+BK555+BK565+BK575+BK581+BK587+BK596</f>
        <v>0</v>
      </c>
    </row>
    <row r="359" s="12" customFormat="1" ht="22.8" customHeight="1">
      <c r="A359" s="12"/>
      <c r="B359" s="218"/>
      <c r="C359" s="219"/>
      <c r="D359" s="220" t="s">
        <v>73</v>
      </c>
      <c r="E359" s="232" t="s">
        <v>981</v>
      </c>
      <c r="F359" s="232" t="s">
        <v>982</v>
      </c>
      <c r="G359" s="219"/>
      <c r="H359" s="219"/>
      <c r="I359" s="222"/>
      <c r="J359" s="233">
        <f>BK359</f>
        <v>0</v>
      </c>
      <c r="K359" s="219"/>
      <c r="L359" s="224"/>
      <c r="M359" s="225"/>
      <c r="N359" s="226"/>
      <c r="O359" s="226"/>
      <c r="P359" s="227">
        <f>SUM(P360:P376)</f>
        <v>0</v>
      </c>
      <c r="Q359" s="226"/>
      <c r="R359" s="227">
        <f>SUM(R360:R376)</f>
        <v>343.36120559999995</v>
      </c>
      <c r="S359" s="226"/>
      <c r="T359" s="228">
        <f>SUM(T360:T376)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29" t="s">
        <v>87</v>
      </c>
      <c r="AT359" s="230" t="s">
        <v>73</v>
      </c>
      <c r="AU359" s="230" t="s">
        <v>81</v>
      </c>
      <c r="AY359" s="229" t="s">
        <v>177</v>
      </c>
      <c r="BK359" s="231">
        <f>SUM(BK360:BK376)</f>
        <v>0</v>
      </c>
    </row>
    <row r="360" s="2" customFormat="1" ht="24.15" customHeight="1">
      <c r="A360" s="35"/>
      <c r="B360" s="36"/>
      <c r="C360" s="234" t="s">
        <v>983</v>
      </c>
      <c r="D360" s="234" t="s">
        <v>179</v>
      </c>
      <c r="E360" s="235" t="s">
        <v>984</v>
      </c>
      <c r="F360" s="236" t="s">
        <v>985</v>
      </c>
      <c r="G360" s="237" t="s">
        <v>223</v>
      </c>
      <c r="H360" s="238">
        <v>829.678</v>
      </c>
      <c r="I360" s="239"/>
      <c r="J360" s="240">
        <f>ROUND(I360*H360,2)</f>
        <v>0</v>
      </c>
      <c r="K360" s="241"/>
      <c r="L360" s="41"/>
      <c r="M360" s="242" t="s">
        <v>1</v>
      </c>
      <c r="N360" s="243" t="s">
        <v>40</v>
      </c>
      <c r="O360" s="94"/>
      <c r="P360" s="244">
        <f>O360*H360</f>
        <v>0</v>
      </c>
      <c r="Q360" s="244">
        <v>0</v>
      </c>
      <c r="R360" s="244">
        <f>Q360*H360</f>
        <v>0</v>
      </c>
      <c r="S360" s="244">
        <v>0</v>
      </c>
      <c r="T360" s="245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46" t="s">
        <v>241</v>
      </c>
      <c r="AT360" s="246" t="s">
        <v>179</v>
      </c>
      <c r="AU360" s="246" t="s">
        <v>87</v>
      </c>
      <c r="AY360" s="14" t="s">
        <v>177</v>
      </c>
      <c r="BE360" s="247">
        <f>IF(N360="základná",J360,0)</f>
        <v>0</v>
      </c>
      <c r="BF360" s="247">
        <f>IF(N360="znížená",J360,0)</f>
        <v>0</v>
      </c>
      <c r="BG360" s="247">
        <f>IF(N360="zákl. prenesená",J360,0)</f>
        <v>0</v>
      </c>
      <c r="BH360" s="247">
        <f>IF(N360="zníž. prenesená",J360,0)</f>
        <v>0</v>
      </c>
      <c r="BI360" s="247">
        <f>IF(N360="nulová",J360,0)</f>
        <v>0</v>
      </c>
      <c r="BJ360" s="14" t="s">
        <v>87</v>
      </c>
      <c r="BK360" s="247">
        <f>ROUND(I360*H360,2)</f>
        <v>0</v>
      </c>
      <c r="BL360" s="14" t="s">
        <v>241</v>
      </c>
      <c r="BM360" s="246" t="s">
        <v>986</v>
      </c>
    </row>
    <row r="361" s="2" customFormat="1" ht="16.5" customHeight="1">
      <c r="A361" s="35"/>
      <c r="B361" s="36"/>
      <c r="C361" s="248" t="s">
        <v>987</v>
      </c>
      <c r="D361" s="248" t="s">
        <v>270</v>
      </c>
      <c r="E361" s="249" t="s">
        <v>988</v>
      </c>
      <c r="F361" s="250" t="s">
        <v>989</v>
      </c>
      <c r="G361" s="251" t="s">
        <v>990</v>
      </c>
      <c r="H361" s="252">
        <v>331.87099999999998</v>
      </c>
      <c r="I361" s="253"/>
      <c r="J361" s="254">
        <f>ROUND(I361*H361,2)</f>
        <v>0</v>
      </c>
      <c r="K361" s="255"/>
      <c r="L361" s="256"/>
      <c r="M361" s="257" t="s">
        <v>1</v>
      </c>
      <c r="N361" s="258" t="s">
        <v>40</v>
      </c>
      <c r="O361" s="94"/>
      <c r="P361" s="244">
        <f>O361*H361</f>
        <v>0</v>
      </c>
      <c r="Q361" s="244">
        <v>1</v>
      </c>
      <c r="R361" s="244">
        <f>Q361*H361</f>
        <v>331.87099999999998</v>
      </c>
      <c r="S361" s="244">
        <v>0</v>
      </c>
      <c r="T361" s="245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46" t="s">
        <v>307</v>
      </c>
      <c r="AT361" s="246" t="s">
        <v>270</v>
      </c>
      <c r="AU361" s="246" t="s">
        <v>87</v>
      </c>
      <c r="AY361" s="14" t="s">
        <v>177</v>
      </c>
      <c r="BE361" s="247">
        <f>IF(N361="základná",J361,0)</f>
        <v>0</v>
      </c>
      <c r="BF361" s="247">
        <f>IF(N361="znížená",J361,0)</f>
        <v>0</v>
      </c>
      <c r="BG361" s="247">
        <f>IF(N361="zákl. prenesená",J361,0)</f>
        <v>0</v>
      </c>
      <c r="BH361" s="247">
        <f>IF(N361="zníž. prenesená",J361,0)</f>
        <v>0</v>
      </c>
      <c r="BI361" s="247">
        <f>IF(N361="nulová",J361,0)</f>
        <v>0</v>
      </c>
      <c r="BJ361" s="14" t="s">
        <v>87</v>
      </c>
      <c r="BK361" s="247">
        <f>ROUND(I361*H361,2)</f>
        <v>0</v>
      </c>
      <c r="BL361" s="14" t="s">
        <v>241</v>
      </c>
      <c r="BM361" s="246" t="s">
        <v>991</v>
      </c>
    </row>
    <row r="362" s="2" customFormat="1" ht="24.15" customHeight="1">
      <c r="A362" s="35"/>
      <c r="B362" s="36"/>
      <c r="C362" s="234" t="s">
        <v>992</v>
      </c>
      <c r="D362" s="234" t="s">
        <v>179</v>
      </c>
      <c r="E362" s="235" t="s">
        <v>993</v>
      </c>
      <c r="F362" s="236" t="s">
        <v>994</v>
      </c>
      <c r="G362" s="237" t="s">
        <v>223</v>
      </c>
      <c r="H362" s="238">
        <v>8.0730000000000004</v>
      </c>
      <c r="I362" s="239"/>
      <c r="J362" s="240">
        <f>ROUND(I362*H362,2)</f>
        <v>0</v>
      </c>
      <c r="K362" s="241"/>
      <c r="L362" s="41"/>
      <c r="M362" s="242" t="s">
        <v>1</v>
      </c>
      <c r="N362" s="243" t="s">
        <v>40</v>
      </c>
      <c r="O362" s="94"/>
      <c r="P362" s="244">
        <f>O362*H362</f>
        <v>0</v>
      </c>
      <c r="Q362" s="244">
        <v>0</v>
      </c>
      <c r="R362" s="244">
        <f>Q362*H362</f>
        <v>0</v>
      </c>
      <c r="S362" s="244">
        <v>0</v>
      </c>
      <c r="T362" s="245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46" t="s">
        <v>241</v>
      </c>
      <c r="AT362" s="246" t="s">
        <v>179</v>
      </c>
      <c r="AU362" s="246" t="s">
        <v>87</v>
      </c>
      <c r="AY362" s="14" t="s">
        <v>177</v>
      </c>
      <c r="BE362" s="247">
        <f>IF(N362="základná",J362,0)</f>
        <v>0</v>
      </c>
      <c r="BF362" s="247">
        <f>IF(N362="znížená",J362,0)</f>
        <v>0</v>
      </c>
      <c r="BG362" s="247">
        <f>IF(N362="zákl. prenesená",J362,0)</f>
        <v>0</v>
      </c>
      <c r="BH362" s="247">
        <f>IF(N362="zníž. prenesená",J362,0)</f>
        <v>0</v>
      </c>
      <c r="BI362" s="247">
        <f>IF(N362="nulová",J362,0)</f>
        <v>0</v>
      </c>
      <c r="BJ362" s="14" t="s">
        <v>87</v>
      </c>
      <c r="BK362" s="247">
        <f>ROUND(I362*H362,2)</f>
        <v>0</v>
      </c>
      <c r="BL362" s="14" t="s">
        <v>241</v>
      </c>
      <c r="BM362" s="246" t="s">
        <v>995</v>
      </c>
    </row>
    <row r="363" s="2" customFormat="1" ht="24.15" customHeight="1">
      <c r="A363" s="35"/>
      <c r="B363" s="36"/>
      <c r="C363" s="234" t="s">
        <v>996</v>
      </c>
      <c r="D363" s="234" t="s">
        <v>179</v>
      </c>
      <c r="E363" s="235" t="s">
        <v>997</v>
      </c>
      <c r="F363" s="236" t="s">
        <v>998</v>
      </c>
      <c r="G363" s="237" t="s">
        <v>223</v>
      </c>
      <c r="H363" s="238">
        <v>7.0129999999999999</v>
      </c>
      <c r="I363" s="239"/>
      <c r="J363" s="240">
        <f>ROUND(I363*H363,2)</f>
        <v>0</v>
      </c>
      <c r="K363" s="241"/>
      <c r="L363" s="41"/>
      <c r="M363" s="242" t="s">
        <v>1</v>
      </c>
      <c r="N363" s="243" t="s">
        <v>40</v>
      </c>
      <c r="O363" s="94"/>
      <c r="P363" s="244">
        <f>O363*H363</f>
        <v>0</v>
      </c>
      <c r="Q363" s="244">
        <v>0.00032000000000000003</v>
      </c>
      <c r="R363" s="244">
        <f>Q363*H363</f>
        <v>0.0022441600000000003</v>
      </c>
      <c r="S363" s="244">
        <v>0</v>
      </c>
      <c r="T363" s="245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46" t="s">
        <v>241</v>
      </c>
      <c r="AT363" s="246" t="s">
        <v>179</v>
      </c>
      <c r="AU363" s="246" t="s">
        <v>87</v>
      </c>
      <c r="AY363" s="14" t="s">
        <v>177</v>
      </c>
      <c r="BE363" s="247">
        <f>IF(N363="základná",J363,0)</f>
        <v>0</v>
      </c>
      <c r="BF363" s="247">
        <f>IF(N363="znížená",J363,0)</f>
        <v>0</v>
      </c>
      <c r="BG363" s="247">
        <f>IF(N363="zákl. prenesená",J363,0)</f>
        <v>0</v>
      </c>
      <c r="BH363" s="247">
        <f>IF(N363="zníž. prenesená",J363,0)</f>
        <v>0</v>
      </c>
      <c r="BI363" s="247">
        <f>IF(N363="nulová",J363,0)</f>
        <v>0</v>
      </c>
      <c r="BJ363" s="14" t="s">
        <v>87</v>
      </c>
      <c r="BK363" s="247">
        <f>ROUND(I363*H363,2)</f>
        <v>0</v>
      </c>
      <c r="BL363" s="14" t="s">
        <v>241</v>
      </c>
      <c r="BM363" s="246" t="s">
        <v>999</v>
      </c>
    </row>
    <row r="364" s="2" customFormat="1" ht="24.15" customHeight="1">
      <c r="A364" s="35"/>
      <c r="B364" s="36"/>
      <c r="C364" s="234" t="s">
        <v>1000</v>
      </c>
      <c r="D364" s="234" t="s">
        <v>179</v>
      </c>
      <c r="E364" s="235" t="s">
        <v>1001</v>
      </c>
      <c r="F364" s="236" t="s">
        <v>1002</v>
      </c>
      <c r="G364" s="237" t="s">
        <v>223</v>
      </c>
      <c r="H364" s="238">
        <v>7.0129999999999999</v>
      </c>
      <c r="I364" s="239"/>
      <c r="J364" s="240">
        <f>ROUND(I364*H364,2)</f>
        <v>0</v>
      </c>
      <c r="K364" s="241"/>
      <c r="L364" s="41"/>
      <c r="M364" s="242" t="s">
        <v>1</v>
      </c>
      <c r="N364" s="243" t="s">
        <v>40</v>
      </c>
      <c r="O364" s="94"/>
      <c r="P364" s="244">
        <f>O364*H364</f>
        <v>0</v>
      </c>
      <c r="Q364" s="244">
        <v>0.00032000000000000003</v>
      </c>
      <c r="R364" s="244">
        <f>Q364*H364</f>
        <v>0.0022441600000000003</v>
      </c>
      <c r="S364" s="244">
        <v>0</v>
      </c>
      <c r="T364" s="245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46" t="s">
        <v>241</v>
      </c>
      <c r="AT364" s="246" t="s">
        <v>179</v>
      </c>
      <c r="AU364" s="246" t="s">
        <v>87</v>
      </c>
      <c r="AY364" s="14" t="s">
        <v>177</v>
      </c>
      <c r="BE364" s="247">
        <f>IF(N364="základná",J364,0)</f>
        <v>0</v>
      </c>
      <c r="BF364" s="247">
        <f>IF(N364="znížená",J364,0)</f>
        <v>0</v>
      </c>
      <c r="BG364" s="247">
        <f>IF(N364="zákl. prenesená",J364,0)</f>
        <v>0</v>
      </c>
      <c r="BH364" s="247">
        <f>IF(N364="zníž. prenesená",J364,0)</f>
        <v>0</v>
      </c>
      <c r="BI364" s="247">
        <f>IF(N364="nulová",J364,0)</f>
        <v>0</v>
      </c>
      <c r="BJ364" s="14" t="s">
        <v>87</v>
      </c>
      <c r="BK364" s="247">
        <f>ROUND(I364*H364,2)</f>
        <v>0</v>
      </c>
      <c r="BL364" s="14" t="s">
        <v>241</v>
      </c>
      <c r="BM364" s="246" t="s">
        <v>1003</v>
      </c>
    </row>
    <row r="365" s="2" customFormat="1" ht="24.15" customHeight="1">
      <c r="A365" s="35"/>
      <c r="B365" s="36"/>
      <c r="C365" s="234" t="s">
        <v>1004</v>
      </c>
      <c r="D365" s="234" t="s">
        <v>179</v>
      </c>
      <c r="E365" s="235" t="s">
        <v>1005</v>
      </c>
      <c r="F365" s="236" t="s">
        <v>1006</v>
      </c>
      <c r="G365" s="237" t="s">
        <v>223</v>
      </c>
      <c r="H365" s="238">
        <v>248.72800000000001</v>
      </c>
      <c r="I365" s="239"/>
      <c r="J365" s="240">
        <f>ROUND(I365*H365,2)</f>
        <v>0</v>
      </c>
      <c r="K365" s="241"/>
      <c r="L365" s="41"/>
      <c r="M365" s="242" t="s">
        <v>1</v>
      </c>
      <c r="N365" s="243" t="s">
        <v>40</v>
      </c>
      <c r="O365" s="94"/>
      <c r="P365" s="244">
        <f>O365*H365</f>
        <v>0</v>
      </c>
      <c r="Q365" s="244">
        <v>0.00032000000000000003</v>
      </c>
      <c r="R365" s="244">
        <f>Q365*H365</f>
        <v>0.079592960000000004</v>
      </c>
      <c r="S365" s="244">
        <v>0</v>
      </c>
      <c r="T365" s="245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46" t="s">
        <v>241</v>
      </c>
      <c r="AT365" s="246" t="s">
        <v>179</v>
      </c>
      <c r="AU365" s="246" t="s">
        <v>87</v>
      </c>
      <c r="AY365" s="14" t="s">
        <v>177</v>
      </c>
      <c r="BE365" s="247">
        <f>IF(N365="základná",J365,0)</f>
        <v>0</v>
      </c>
      <c r="BF365" s="247">
        <f>IF(N365="znížená",J365,0)</f>
        <v>0</v>
      </c>
      <c r="BG365" s="247">
        <f>IF(N365="zákl. prenesená",J365,0)</f>
        <v>0</v>
      </c>
      <c r="BH365" s="247">
        <f>IF(N365="zníž. prenesená",J365,0)</f>
        <v>0</v>
      </c>
      <c r="BI365" s="247">
        <f>IF(N365="nulová",J365,0)</f>
        <v>0</v>
      </c>
      <c r="BJ365" s="14" t="s">
        <v>87</v>
      </c>
      <c r="BK365" s="247">
        <f>ROUND(I365*H365,2)</f>
        <v>0</v>
      </c>
      <c r="BL365" s="14" t="s">
        <v>241</v>
      </c>
      <c r="BM365" s="246" t="s">
        <v>1007</v>
      </c>
    </row>
    <row r="366" s="2" customFormat="1" ht="24.15" customHeight="1">
      <c r="A366" s="35"/>
      <c r="B366" s="36"/>
      <c r="C366" s="234" t="s">
        <v>1008</v>
      </c>
      <c r="D366" s="234" t="s">
        <v>179</v>
      </c>
      <c r="E366" s="235" t="s">
        <v>1009</v>
      </c>
      <c r="F366" s="236" t="s">
        <v>1010</v>
      </c>
      <c r="G366" s="237" t="s">
        <v>223</v>
      </c>
      <c r="H366" s="238">
        <v>248.72800000000001</v>
      </c>
      <c r="I366" s="239"/>
      <c r="J366" s="240">
        <f>ROUND(I366*H366,2)</f>
        <v>0</v>
      </c>
      <c r="K366" s="241"/>
      <c r="L366" s="41"/>
      <c r="M366" s="242" t="s">
        <v>1</v>
      </c>
      <c r="N366" s="243" t="s">
        <v>40</v>
      </c>
      <c r="O366" s="94"/>
      <c r="P366" s="244">
        <f>O366*H366</f>
        <v>0</v>
      </c>
      <c r="Q366" s="244">
        <v>0.0035000000000000001</v>
      </c>
      <c r="R366" s="244">
        <f>Q366*H366</f>
        <v>0.8705480000000001</v>
      </c>
      <c r="S366" s="244">
        <v>0</v>
      </c>
      <c r="T366" s="245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46" t="s">
        <v>241</v>
      </c>
      <c r="AT366" s="246" t="s">
        <v>179</v>
      </c>
      <c r="AU366" s="246" t="s">
        <v>87</v>
      </c>
      <c r="AY366" s="14" t="s">
        <v>177</v>
      </c>
      <c r="BE366" s="247">
        <f>IF(N366="základná",J366,0)</f>
        <v>0</v>
      </c>
      <c r="BF366" s="247">
        <f>IF(N366="znížená",J366,0)</f>
        <v>0</v>
      </c>
      <c r="BG366" s="247">
        <f>IF(N366="zákl. prenesená",J366,0)</f>
        <v>0</v>
      </c>
      <c r="BH366" s="247">
        <f>IF(N366="zníž. prenesená",J366,0)</f>
        <v>0</v>
      </c>
      <c r="BI366" s="247">
        <f>IF(N366="nulová",J366,0)</f>
        <v>0</v>
      </c>
      <c r="BJ366" s="14" t="s">
        <v>87</v>
      </c>
      <c r="BK366" s="247">
        <f>ROUND(I366*H366,2)</f>
        <v>0</v>
      </c>
      <c r="BL366" s="14" t="s">
        <v>241</v>
      </c>
      <c r="BM366" s="246" t="s">
        <v>1011</v>
      </c>
    </row>
    <row r="367" s="2" customFormat="1" ht="24.15" customHeight="1">
      <c r="A367" s="35"/>
      <c r="B367" s="36"/>
      <c r="C367" s="234" t="s">
        <v>1012</v>
      </c>
      <c r="D367" s="234" t="s">
        <v>179</v>
      </c>
      <c r="E367" s="235" t="s">
        <v>1013</v>
      </c>
      <c r="F367" s="236" t="s">
        <v>1014</v>
      </c>
      <c r="G367" s="237" t="s">
        <v>223</v>
      </c>
      <c r="H367" s="238">
        <v>930.16399999999999</v>
      </c>
      <c r="I367" s="239"/>
      <c r="J367" s="240">
        <f>ROUND(I367*H367,2)</f>
        <v>0</v>
      </c>
      <c r="K367" s="241"/>
      <c r="L367" s="41"/>
      <c r="M367" s="242" t="s">
        <v>1</v>
      </c>
      <c r="N367" s="243" t="s">
        <v>40</v>
      </c>
      <c r="O367" s="94"/>
      <c r="P367" s="244">
        <f>O367*H367</f>
        <v>0</v>
      </c>
      <c r="Q367" s="244">
        <v>0</v>
      </c>
      <c r="R367" s="244">
        <f>Q367*H367</f>
        <v>0</v>
      </c>
      <c r="S367" s="244">
        <v>0</v>
      </c>
      <c r="T367" s="245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46" t="s">
        <v>241</v>
      </c>
      <c r="AT367" s="246" t="s">
        <v>179</v>
      </c>
      <c r="AU367" s="246" t="s">
        <v>87</v>
      </c>
      <c r="AY367" s="14" t="s">
        <v>177</v>
      </c>
      <c r="BE367" s="247">
        <f>IF(N367="základná",J367,0)</f>
        <v>0</v>
      </c>
      <c r="BF367" s="247">
        <f>IF(N367="znížená",J367,0)</f>
        <v>0</v>
      </c>
      <c r="BG367" s="247">
        <f>IF(N367="zákl. prenesená",J367,0)</f>
        <v>0</v>
      </c>
      <c r="BH367" s="247">
        <f>IF(N367="zníž. prenesená",J367,0)</f>
        <v>0</v>
      </c>
      <c r="BI367" s="247">
        <f>IF(N367="nulová",J367,0)</f>
        <v>0</v>
      </c>
      <c r="BJ367" s="14" t="s">
        <v>87</v>
      </c>
      <c r="BK367" s="247">
        <f>ROUND(I367*H367,2)</f>
        <v>0</v>
      </c>
      <c r="BL367" s="14" t="s">
        <v>241</v>
      </c>
      <c r="BM367" s="246" t="s">
        <v>1015</v>
      </c>
    </row>
    <row r="368" s="2" customFormat="1" ht="16.5" customHeight="1">
      <c r="A368" s="35"/>
      <c r="B368" s="36"/>
      <c r="C368" s="248" t="s">
        <v>1016</v>
      </c>
      <c r="D368" s="248" t="s">
        <v>270</v>
      </c>
      <c r="E368" s="249" t="s">
        <v>1017</v>
      </c>
      <c r="F368" s="250" t="s">
        <v>1018</v>
      </c>
      <c r="G368" s="251" t="s">
        <v>223</v>
      </c>
      <c r="H368" s="252">
        <v>1069.6890000000001</v>
      </c>
      <c r="I368" s="253"/>
      <c r="J368" s="254">
        <f>ROUND(I368*H368,2)</f>
        <v>0</v>
      </c>
      <c r="K368" s="255"/>
      <c r="L368" s="256"/>
      <c r="M368" s="257" t="s">
        <v>1</v>
      </c>
      <c r="N368" s="258" t="s">
        <v>40</v>
      </c>
      <c r="O368" s="94"/>
      <c r="P368" s="244">
        <f>O368*H368</f>
        <v>0</v>
      </c>
      <c r="Q368" s="244">
        <v>0.00040000000000000002</v>
      </c>
      <c r="R368" s="244">
        <f>Q368*H368</f>
        <v>0.42787560000000008</v>
      </c>
      <c r="S368" s="244">
        <v>0</v>
      </c>
      <c r="T368" s="245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46" t="s">
        <v>307</v>
      </c>
      <c r="AT368" s="246" t="s">
        <v>270</v>
      </c>
      <c r="AU368" s="246" t="s">
        <v>87</v>
      </c>
      <c r="AY368" s="14" t="s">
        <v>177</v>
      </c>
      <c r="BE368" s="247">
        <f>IF(N368="základná",J368,0)</f>
        <v>0</v>
      </c>
      <c r="BF368" s="247">
        <f>IF(N368="znížená",J368,0)</f>
        <v>0</v>
      </c>
      <c r="BG368" s="247">
        <f>IF(N368="zákl. prenesená",J368,0)</f>
        <v>0</v>
      </c>
      <c r="BH368" s="247">
        <f>IF(N368="zníž. prenesená",J368,0)</f>
        <v>0</v>
      </c>
      <c r="BI368" s="247">
        <f>IF(N368="nulová",J368,0)</f>
        <v>0</v>
      </c>
      <c r="BJ368" s="14" t="s">
        <v>87</v>
      </c>
      <c r="BK368" s="247">
        <f>ROUND(I368*H368,2)</f>
        <v>0</v>
      </c>
      <c r="BL368" s="14" t="s">
        <v>241</v>
      </c>
      <c r="BM368" s="246" t="s">
        <v>1019</v>
      </c>
    </row>
    <row r="369" s="2" customFormat="1" ht="24.15" customHeight="1">
      <c r="A369" s="35"/>
      <c r="B369" s="36"/>
      <c r="C369" s="234" t="s">
        <v>1020</v>
      </c>
      <c r="D369" s="234" t="s">
        <v>179</v>
      </c>
      <c r="E369" s="235" t="s">
        <v>1021</v>
      </c>
      <c r="F369" s="236" t="s">
        <v>1022</v>
      </c>
      <c r="G369" s="237" t="s">
        <v>223</v>
      </c>
      <c r="H369" s="238">
        <v>1643.21</v>
      </c>
      <c r="I369" s="239"/>
      <c r="J369" s="240">
        <f>ROUND(I369*H369,2)</f>
        <v>0</v>
      </c>
      <c r="K369" s="241"/>
      <c r="L369" s="41"/>
      <c r="M369" s="242" t="s">
        <v>1</v>
      </c>
      <c r="N369" s="243" t="s">
        <v>40</v>
      </c>
      <c r="O369" s="94"/>
      <c r="P369" s="244">
        <f>O369*H369</f>
        <v>0</v>
      </c>
      <c r="Q369" s="244">
        <v>0.00054000000000000001</v>
      </c>
      <c r="R369" s="244">
        <f>Q369*H369</f>
        <v>0.88733340000000005</v>
      </c>
      <c r="S369" s="244">
        <v>0</v>
      </c>
      <c r="T369" s="245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246" t="s">
        <v>241</v>
      </c>
      <c r="AT369" s="246" t="s">
        <v>179</v>
      </c>
      <c r="AU369" s="246" t="s">
        <v>87</v>
      </c>
      <c r="AY369" s="14" t="s">
        <v>177</v>
      </c>
      <c r="BE369" s="247">
        <f>IF(N369="základná",J369,0)</f>
        <v>0</v>
      </c>
      <c r="BF369" s="247">
        <f>IF(N369="znížená",J369,0)</f>
        <v>0</v>
      </c>
      <c r="BG369" s="247">
        <f>IF(N369="zákl. prenesená",J369,0)</f>
        <v>0</v>
      </c>
      <c r="BH369" s="247">
        <f>IF(N369="zníž. prenesená",J369,0)</f>
        <v>0</v>
      </c>
      <c r="BI369" s="247">
        <f>IF(N369="nulová",J369,0)</f>
        <v>0</v>
      </c>
      <c r="BJ369" s="14" t="s">
        <v>87</v>
      </c>
      <c r="BK369" s="247">
        <f>ROUND(I369*H369,2)</f>
        <v>0</v>
      </c>
      <c r="BL369" s="14" t="s">
        <v>241</v>
      </c>
      <c r="BM369" s="246" t="s">
        <v>1023</v>
      </c>
    </row>
    <row r="370" s="2" customFormat="1" ht="16.5" customHeight="1">
      <c r="A370" s="35"/>
      <c r="B370" s="36"/>
      <c r="C370" s="248" t="s">
        <v>1024</v>
      </c>
      <c r="D370" s="248" t="s">
        <v>270</v>
      </c>
      <c r="E370" s="249" t="s">
        <v>1025</v>
      </c>
      <c r="F370" s="250" t="s">
        <v>1026</v>
      </c>
      <c r="G370" s="251" t="s">
        <v>223</v>
      </c>
      <c r="H370" s="252">
        <v>1783.808</v>
      </c>
      <c r="I370" s="253"/>
      <c r="J370" s="254">
        <f>ROUND(I370*H370,2)</f>
        <v>0</v>
      </c>
      <c r="K370" s="255"/>
      <c r="L370" s="256"/>
      <c r="M370" s="257" t="s">
        <v>1</v>
      </c>
      <c r="N370" s="258" t="s">
        <v>40</v>
      </c>
      <c r="O370" s="94"/>
      <c r="P370" s="244">
        <f>O370*H370</f>
        <v>0</v>
      </c>
      <c r="Q370" s="244">
        <v>0.0044999999999999997</v>
      </c>
      <c r="R370" s="244">
        <f>Q370*H370</f>
        <v>8.0271359999999987</v>
      </c>
      <c r="S370" s="244">
        <v>0</v>
      </c>
      <c r="T370" s="245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46" t="s">
        <v>307</v>
      </c>
      <c r="AT370" s="246" t="s">
        <v>270</v>
      </c>
      <c r="AU370" s="246" t="s">
        <v>87</v>
      </c>
      <c r="AY370" s="14" t="s">
        <v>177</v>
      </c>
      <c r="BE370" s="247">
        <f>IF(N370="základná",J370,0)</f>
        <v>0</v>
      </c>
      <c r="BF370" s="247">
        <f>IF(N370="znížená",J370,0)</f>
        <v>0</v>
      </c>
      <c r="BG370" s="247">
        <f>IF(N370="zákl. prenesená",J370,0)</f>
        <v>0</v>
      </c>
      <c r="BH370" s="247">
        <f>IF(N370="zníž. prenesená",J370,0)</f>
        <v>0</v>
      </c>
      <c r="BI370" s="247">
        <f>IF(N370="nulová",J370,0)</f>
        <v>0</v>
      </c>
      <c r="BJ370" s="14" t="s">
        <v>87</v>
      </c>
      <c r="BK370" s="247">
        <f>ROUND(I370*H370,2)</f>
        <v>0</v>
      </c>
      <c r="BL370" s="14" t="s">
        <v>241</v>
      </c>
      <c r="BM370" s="246" t="s">
        <v>1027</v>
      </c>
    </row>
    <row r="371" s="2" customFormat="1" ht="24.15" customHeight="1">
      <c r="A371" s="35"/>
      <c r="B371" s="36"/>
      <c r="C371" s="234" t="s">
        <v>1028</v>
      </c>
      <c r="D371" s="234" t="s">
        <v>179</v>
      </c>
      <c r="E371" s="235" t="s">
        <v>1029</v>
      </c>
      <c r="F371" s="236" t="s">
        <v>1030</v>
      </c>
      <c r="G371" s="237" t="s">
        <v>223</v>
      </c>
      <c r="H371" s="238">
        <v>16.146000000000001</v>
      </c>
      <c r="I371" s="239"/>
      <c r="J371" s="240">
        <f>ROUND(I371*H371,2)</f>
        <v>0</v>
      </c>
      <c r="K371" s="241"/>
      <c r="L371" s="41"/>
      <c r="M371" s="242" t="s">
        <v>1</v>
      </c>
      <c r="N371" s="243" t="s">
        <v>40</v>
      </c>
      <c r="O371" s="94"/>
      <c r="P371" s="244">
        <f>O371*H371</f>
        <v>0</v>
      </c>
      <c r="Q371" s="244">
        <v>0.00054000000000000001</v>
      </c>
      <c r="R371" s="244">
        <f>Q371*H371</f>
        <v>0.0087188400000000003</v>
      </c>
      <c r="S371" s="244">
        <v>0</v>
      </c>
      <c r="T371" s="245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46" t="s">
        <v>241</v>
      </c>
      <c r="AT371" s="246" t="s">
        <v>179</v>
      </c>
      <c r="AU371" s="246" t="s">
        <v>87</v>
      </c>
      <c r="AY371" s="14" t="s">
        <v>177</v>
      </c>
      <c r="BE371" s="247">
        <f>IF(N371="základná",J371,0)</f>
        <v>0</v>
      </c>
      <c r="BF371" s="247">
        <f>IF(N371="znížená",J371,0)</f>
        <v>0</v>
      </c>
      <c r="BG371" s="247">
        <f>IF(N371="zákl. prenesená",J371,0)</f>
        <v>0</v>
      </c>
      <c r="BH371" s="247">
        <f>IF(N371="zníž. prenesená",J371,0)</f>
        <v>0</v>
      </c>
      <c r="BI371" s="247">
        <f>IF(N371="nulová",J371,0)</f>
        <v>0</v>
      </c>
      <c r="BJ371" s="14" t="s">
        <v>87</v>
      </c>
      <c r="BK371" s="247">
        <f>ROUND(I371*H371,2)</f>
        <v>0</v>
      </c>
      <c r="BL371" s="14" t="s">
        <v>241</v>
      </c>
      <c r="BM371" s="246" t="s">
        <v>1031</v>
      </c>
    </row>
    <row r="372" s="2" customFormat="1" ht="33" customHeight="1">
      <c r="A372" s="35"/>
      <c r="B372" s="36"/>
      <c r="C372" s="234" t="s">
        <v>1032</v>
      </c>
      <c r="D372" s="234" t="s">
        <v>179</v>
      </c>
      <c r="E372" s="235" t="s">
        <v>1033</v>
      </c>
      <c r="F372" s="236" t="s">
        <v>1034</v>
      </c>
      <c r="G372" s="237" t="s">
        <v>223</v>
      </c>
      <c r="H372" s="238">
        <v>236.56800000000001</v>
      </c>
      <c r="I372" s="239"/>
      <c r="J372" s="240">
        <f>ROUND(I372*H372,2)</f>
        <v>0</v>
      </c>
      <c r="K372" s="241"/>
      <c r="L372" s="41"/>
      <c r="M372" s="242" t="s">
        <v>1</v>
      </c>
      <c r="N372" s="243" t="s">
        <v>40</v>
      </c>
      <c r="O372" s="94"/>
      <c r="P372" s="244">
        <f>O372*H372</f>
        <v>0</v>
      </c>
      <c r="Q372" s="244">
        <v>0</v>
      </c>
      <c r="R372" s="244">
        <f>Q372*H372</f>
        <v>0</v>
      </c>
      <c r="S372" s="244">
        <v>0</v>
      </c>
      <c r="T372" s="245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46" t="s">
        <v>241</v>
      </c>
      <c r="AT372" s="246" t="s">
        <v>179</v>
      </c>
      <c r="AU372" s="246" t="s">
        <v>87</v>
      </c>
      <c r="AY372" s="14" t="s">
        <v>177</v>
      </c>
      <c r="BE372" s="247">
        <f>IF(N372="základná",J372,0)</f>
        <v>0</v>
      </c>
      <c r="BF372" s="247">
        <f>IF(N372="znížená",J372,0)</f>
        <v>0</v>
      </c>
      <c r="BG372" s="247">
        <f>IF(N372="zákl. prenesená",J372,0)</f>
        <v>0</v>
      </c>
      <c r="BH372" s="247">
        <f>IF(N372="zníž. prenesená",J372,0)</f>
        <v>0</v>
      </c>
      <c r="BI372" s="247">
        <f>IF(N372="nulová",J372,0)</f>
        <v>0</v>
      </c>
      <c r="BJ372" s="14" t="s">
        <v>87</v>
      </c>
      <c r="BK372" s="247">
        <f>ROUND(I372*H372,2)</f>
        <v>0</v>
      </c>
      <c r="BL372" s="14" t="s">
        <v>241</v>
      </c>
      <c r="BM372" s="246" t="s">
        <v>1035</v>
      </c>
    </row>
    <row r="373" s="2" customFormat="1" ht="16.5" customHeight="1">
      <c r="A373" s="35"/>
      <c r="B373" s="36"/>
      <c r="C373" s="248" t="s">
        <v>1036</v>
      </c>
      <c r="D373" s="248" t="s">
        <v>270</v>
      </c>
      <c r="E373" s="249" t="s">
        <v>1037</v>
      </c>
      <c r="F373" s="250" t="s">
        <v>1038</v>
      </c>
      <c r="G373" s="251" t="s">
        <v>990</v>
      </c>
      <c r="H373" s="252">
        <v>993.58600000000001</v>
      </c>
      <c r="I373" s="253"/>
      <c r="J373" s="254">
        <f>ROUND(I373*H373,2)</f>
        <v>0</v>
      </c>
      <c r="K373" s="255"/>
      <c r="L373" s="256"/>
      <c r="M373" s="257" t="s">
        <v>1</v>
      </c>
      <c r="N373" s="258" t="s">
        <v>40</v>
      </c>
      <c r="O373" s="94"/>
      <c r="P373" s="244">
        <f>O373*H373</f>
        <v>0</v>
      </c>
      <c r="Q373" s="244">
        <v>0.001</v>
      </c>
      <c r="R373" s="244">
        <f>Q373*H373</f>
        <v>0.99358600000000008</v>
      </c>
      <c r="S373" s="244">
        <v>0</v>
      </c>
      <c r="T373" s="245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46" t="s">
        <v>307</v>
      </c>
      <c r="AT373" s="246" t="s">
        <v>270</v>
      </c>
      <c r="AU373" s="246" t="s">
        <v>87</v>
      </c>
      <c r="AY373" s="14" t="s">
        <v>177</v>
      </c>
      <c r="BE373" s="247">
        <f>IF(N373="základná",J373,0)</f>
        <v>0</v>
      </c>
      <c r="BF373" s="247">
        <f>IF(N373="znížená",J373,0)</f>
        <v>0</v>
      </c>
      <c r="BG373" s="247">
        <f>IF(N373="zákl. prenesená",J373,0)</f>
        <v>0</v>
      </c>
      <c r="BH373" s="247">
        <f>IF(N373="zníž. prenesená",J373,0)</f>
        <v>0</v>
      </c>
      <c r="BI373" s="247">
        <f>IF(N373="nulová",J373,0)</f>
        <v>0</v>
      </c>
      <c r="BJ373" s="14" t="s">
        <v>87</v>
      </c>
      <c r="BK373" s="247">
        <f>ROUND(I373*H373,2)</f>
        <v>0</v>
      </c>
      <c r="BL373" s="14" t="s">
        <v>241</v>
      </c>
      <c r="BM373" s="246" t="s">
        <v>1039</v>
      </c>
    </row>
    <row r="374" s="2" customFormat="1" ht="24.15" customHeight="1">
      <c r="A374" s="35"/>
      <c r="B374" s="36"/>
      <c r="C374" s="234" t="s">
        <v>1040</v>
      </c>
      <c r="D374" s="234" t="s">
        <v>179</v>
      </c>
      <c r="E374" s="235" t="s">
        <v>1041</v>
      </c>
      <c r="F374" s="236" t="s">
        <v>1042</v>
      </c>
      <c r="G374" s="237" t="s">
        <v>223</v>
      </c>
      <c r="H374" s="238">
        <v>87.581000000000003</v>
      </c>
      <c r="I374" s="239"/>
      <c r="J374" s="240">
        <f>ROUND(I374*H374,2)</f>
        <v>0</v>
      </c>
      <c r="K374" s="241"/>
      <c r="L374" s="41"/>
      <c r="M374" s="242" t="s">
        <v>1</v>
      </c>
      <c r="N374" s="243" t="s">
        <v>40</v>
      </c>
      <c r="O374" s="94"/>
      <c r="P374" s="244">
        <f>O374*H374</f>
        <v>0</v>
      </c>
      <c r="Q374" s="244">
        <v>8.0000000000000007E-05</v>
      </c>
      <c r="R374" s="244">
        <f>Q374*H374</f>
        <v>0.0070064800000000007</v>
      </c>
      <c r="S374" s="244">
        <v>0</v>
      </c>
      <c r="T374" s="245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46" t="s">
        <v>241</v>
      </c>
      <c r="AT374" s="246" t="s">
        <v>179</v>
      </c>
      <c r="AU374" s="246" t="s">
        <v>87</v>
      </c>
      <c r="AY374" s="14" t="s">
        <v>177</v>
      </c>
      <c r="BE374" s="247">
        <f>IF(N374="základná",J374,0)</f>
        <v>0</v>
      </c>
      <c r="BF374" s="247">
        <f>IF(N374="znížená",J374,0)</f>
        <v>0</v>
      </c>
      <c r="BG374" s="247">
        <f>IF(N374="zákl. prenesená",J374,0)</f>
        <v>0</v>
      </c>
      <c r="BH374" s="247">
        <f>IF(N374="zníž. prenesená",J374,0)</f>
        <v>0</v>
      </c>
      <c r="BI374" s="247">
        <f>IF(N374="nulová",J374,0)</f>
        <v>0</v>
      </c>
      <c r="BJ374" s="14" t="s">
        <v>87</v>
      </c>
      <c r="BK374" s="247">
        <f>ROUND(I374*H374,2)</f>
        <v>0</v>
      </c>
      <c r="BL374" s="14" t="s">
        <v>241</v>
      </c>
      <c r="BM374" s="246" t="s">
        <v>1043</v>
      </c>
    </row>
    <row r="375" s="2" customFormat="1" ht="24.15" customHeight="1">
      <c r="A375" s="35"/>
      <c r="B375" s="36"/>
      <c r="C375" s="248" t="s">
        <v>1044</v>
      </c>
      <c r="D375" s="248" t="s">
        <v>270</v>
      </c>
      <c r="E375" s="249" t="s">
        <v>1045</v>
      </c>
      <c r="F375" s="250" t="s">
        <v>1046</v>
      </c>
      <c r="G375" s="251" t="s">
        <v>223</v>
      </c>
      <c r="H375" s="252">
        <v>91.959999999999994</v>
      </c>
      <c r="I375" s="253"/>
      <c r="J375" s="254">
        <f>ROUND(I375*H375,2)</f>
        <v>0</v>
      </c>
      <c r="K375" s="255"/>
      <c r="L375" s="256"/>
      <c r="M375" s="257" t="s">
        <v>1</v>
      </c>
      <c r="N375" s="258" t="s">
        <v>40</v>
      </c>
      <c r="O375" s="94"/>
      <c r="P375" s="244">
        <f>O375*H375</f>
        <v>0</v>
      </c>
      <c r="Q375" s="244">
        <v>0.002</v>
      </c>
      <c r="R375" s="244">
        <f>Q375*H375</f>
        <v>0.18392</v>
      </c>
      <c r="S375" s="244">
        <v>0</v>
      </c>
      <c r="T375" s="245">
        <f>S375*H375</f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246" t="s">
        <v>307</v>
      </c>
      <c r="AT375" s="246" t="s">
        <v>270</v>
      </c>
      <c r="AU375" s="246" t="s">
        <v>87</v>
      </c>
      <c r="AY375" s="14" t="s">
        <v>177</v>
      </c>
      <c r="BE375" s="247">
        <f>IF(N375="základná",J375,0)</f>
        <v>0</v>
      </c>
      <c r="BF375" s="247">
        <f>IF(N375="znížená",J375,0)</f>
        <v>0</v>
      </c>
      <c r="BG375" s="247">
        <f>IF(N375="zákl. prenesená",J375,0)</f>
        <v>0</v>
      </c>
      <c r="BH375" s="247">
        <f>IF(N375="zníž. prenesená",J375,0)</f>
        <v>0</v>
      </c>
      <c r="BI375" s="247">
        <f>IF(N375="nulová",J375,0)</f>
        <v>0</v>
      </c>
      <c r="BJ375" s="14" t="s">
        <v>87</v>
      </c>
      <c r="BK375" s="247">
        <f>ROUND(I375*H375,2)</f>
        <v>0</v>
      </c>
      <c r="BL375" s="14" t="s">
        <v>241</v>
      </c>
      <c r="BM375" s="246" t="s">
        <v>1047</v>
      </c>
    </row>
    <row r="376" s="2" customFormat="1" ht="24.15" customHeight="1">
      <c r="A376" s="35"/>
      <c r="B376" s="36"/>
      <c r="C376" s="234" t="s">
        <v>1048</v>
      </c>
      <c r="D376" s="234" t="s">
        <v>179</v>
      </c>
      <c r="E376" s="235" t="s">
        <v>1049</v>
      </c>
      <c r="F376" s="236" t="s">
        <v>1050</v>
      </c>
      <c r="G376" s="237" t="s">
        <v>1051</v>
      </c>
      <c r="H376" s="259"/>
      <c r="I376" s="239"/>
      <c r="J376" s="240">
        <f>ROUND(I376*H376,2)</f>
        <v>0</v>
      </c>
      <c r="K376" s="241"/>
      <c r="L376" s="41"/>
      <c r="M376" s="242" t="s">
        <v>1</v>
      </c>
      <c r="N376" s="243" t="s">
        <v>40</v>
      </c>
      <c r="O376" s="94"/>
      <c r="P376" s="244">
        <f>O376*H376</f>
        <v>0</v>
      </c>
      <c r="Q376" s="244">
        <v>0</v>
      </c>
      <c r="R376" s="244">
        <f>Q376*H376</f>
        <v>0</v>
      </c>
      <c r="S376" s="244">
        <v>0</v>
      </c>
      <c r="T376" s="245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46" t="s">
        <v>241</v>
      </c>
      <c r="AT376" s="246" t="s">
        <v>179</v>
      </c>
      <c r="AU376" s="246" t="s">
        <v>87</v>
      </c>
      <c r="AY376" s="14" t="s">
        <v>177</v>
      </c>
      <c r="BE376" s="247">
        <f>IF(N376="základná",J376,0)</f>
        <v>0</v>
      </c>
      <c r="BF376" s="247">
        <f>IF(N376="znížená",J376,0)</f>
        <v>0</v>
      </c>
      <c r="BG376" s="247">
        <f>IF(N376="zákl. prenesená",J376,0)</f>
        <v>0</v>
      </c>
      <c r="BH376" s="247">
        <f>IF(N376="zníž. prenesená",J376,0)</f>
        <v>0</v>
      </c>
      <c r="BI376" s="247">
        <f>IF(N376="nulová",J376,0)</f>
        <v>0</v>
      </c>
      <c r="BJ376" s="14" t="s">
        <v>87</v>
      </c>
      <c r="BK376" s="247">
        <f>ROUND(I376*H376,2)</f>
        <v>0</v>
      </c>
      <c r="BL376" s="14" t="s">
        <v>241</v>
      </c>
      <c r="BM376" s="246" t="s">
        <v>1052</v>
      </c>
    </row>
    <row r="377" s="12" customFormat="1" ht="22.8" customHeight="1">
      <c r="A377" s="12"/>
      <c r="B377" s="218"/>
      <c r="C377" s="219"/>
      <c r="D377" s="220" t="s">
        <v>73</v>
      </c>
      <c r="E377" s="232" t="s">
        <v>1053</v>
      </c>
      <c r="F377" s="232" t="s">
        <v>1054</v>
      </c>
      <c r="G377" s="219"/>
      <c r="H377" s="219"/>
      <c r="I377" s="222"/>
      <c r="J377" s="233">
        <f>BK377</f>
        <v>0</v>
      </c>
      <c r="K377" s="219"/>
      <c r="L377" s="224"/>
      <c r="M377" s="225"/>
      <c r="N377" s="226"/>
      <c r="O377" s="226"/>
      <c r="P377" s="227">
        <f>SUM(P378:P410)</f>
        <v>0</v>
      </c>
      <c r="Q377" s="226"/>
      <c r="R377" s="227">
        <f>SUM(R378:R410)</f>
        <v>17.886487520000003</v>
      </c>
      <c r="S377" s="226"/>
      <c r="T377" s="228">
        <f>SUM(T378:T410)</f>
        <v>0</v>
      </c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R377" s="229" t="s">
        <v>87</v>
      </c>
      <c r="AT377" s="230" t="s">
        <v>73</v>
      </c>
      <c r="AU377" s="230" t="s">
        <v>81</v>
      </c>
      <c r="AY377" s="229" t="s">
        <v>177</v>
      </c>
      <c r="BK377" s="231">
        <f>SUM(BK378:BK410)</f>
        <v>0</v>
      </c>
    </row>
    <row r="378" s="2" customFormat="1" ht="21.75" customHeight="1">
      <c r="A378" s="35"/>
      <c r="B378" s="36"/>
      <c r="C378" s="234" t="s">
        <v>1055</v>
      </c>
      <c r="D378" s="234" t="s">
        <v>179</v>
      </c>
      <c r="E378" s="235" t="s">
        <v>1056</v>
      </c>
      <c r="F378" s="236" t="s">
        <v>1057</v>
      </c>
      <c r="G378" s="237" t="s">
        <v>223</v>
      </c>
      <c r="H378" s="238">
        <v>777.95100000000002</v>
      </c>
      <c r="I378" s="239"/>
      <c r="J378" s="240">
        <f>ROUND(I378*H378,2)</f>
        <v>0</v>
      </c>
      <c r="K378" s="241"/>
      <c r="L378" s="41"/>
      <c r="M378" s="242" t="s">
        <v>1</v>
      </c>
      <c r="N378" s="243" t="s">
        <v>40</v>
      </c>
      <c r="O378" s="94"/>
      <c r="P378" s="244">
        <f>O378*H378</f>
        <v>0</v>
      </c>
      <c r="Q378" s="244">
        <v>0</v>
      </c>
      <c r="R378" s="244">
        <f>Q378*H378</f>
        <v>0</v>
      </c>
      <c r="S378" s="244">
        <v>0</v>
      </c>
      <c r="T378" s="245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46" t="s">
        <v>241</v>
      </c>
      <c r="AT378" s="246" t="s">
        <v>179</v>
      </c>
      <c r="AU378" s="246" t="s">
        <v>87</v>
      </c>
      <c r="AY378" s="14" t="s">
        <v>177</v>
      </c>
      <c r="BE378" s="247">
        <f>IF(N378="základná",J378,0)</f>
        <v>0</v>
      </c>
      <c r="BF378" s="247">
        <f>IF(N378="znížená",J378,0)</f>
        <v>0</v>
      </c>
      <c r="BG378" s="247">
        <f>IF(N378="zákl. prenesená",J378,0)</f>
        <v>0</v>
      </c>
      <c r="BH378" s="247">
        <f>IF(N378="zníž. prenesená",J378,0)</f>
        <v>0</v>
      </c>
      <c r="BI378" s="247">
        <f>IF(N378="nulová",J378,0)</f>
        <v>0</v>
      </c>
      <c r="BJ378" s="14" t="s">
        <v>87</v>
      </c>
      <c r="BK378" s="247">
        <f>ROUND(I378*H378,2)</f>
        <v>0</v>
      </c>
      <c r="BL378" s="14" t="s">
        <v>241</v>
      </c>
      <c r="BM378" s="246" t="s">
        <v>1058</v>
      </c>
    </row>
    <row r="379" s="2" customFormat="1" ht="24.15" customHeight="1">
      <c r="A379" s="35"/>
      <c r="B379" s="36"/>
      <c r="C379" s="248" t="s">
        <v>1059</v>
      </c>
      <c r="D379" s="248" t="s">
        <v>270</v>
      </c>
      <c r="E379" s="249" t="s">
        <v>1060</v>
      </c>
      <c r="F379" s="250" t="s">
        <v>1061</v>
      </c>
      <c r="G379" s="251" t="s">
        <v>223</v>
      </c>
      <c r="H379" s="252">
        <v>894.64400000000001</v>
      </c>
      <c r="I379" s="253"/>
      <c r="J379" s="254">
        <f>ROUND(I379*H379,2)</f>
        <v>0</v>
      </c>
      <c r="K379" s="255"/>
      <c r="L379" s="256"/>
      <c r="M379" s="257" t="s">
        <v>1</v>
      </c>
      <c r="N379" s="258" t="s">
        <v>40</v>
      </c>
      <c r="O379" s="94"/>
      <c r="P379" s="244">
        <f>O379*H379</f>
        <v>0</v>
      </c>
      <c r="Q379" s="244">
        <v>0.00011</v>
      </c>
      <c r="R379" s="244">
        <f>Q379*H379</f>
        <v>0.098410839999999999</v>
      </c>
      <c r="S379" s="244">
        <v>0</v>
      </c>
      <c r="T379" s="245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246" t="s">
        <v>307</v>
      </c>
      <c r="AT379" s="246" t="s">
        <v>270</v>
      </c>
      <c r="AU379" s="246" t="s">
        <v>87</v>
      </c>
      <c r="AY379" s="14" t="s">
        <v>177</v>
      </c>
      <c r="BE379" s="247">
        <f>IF(N379="základná",J379,0)</f>
        <v>0</v>
      </c>
      <c r="BF379" s="247">
        <f>IF(N379="znížená",J379,0)</f>
        <v>0</v>
      </c>
      <c r="BG379" s="247">
        <f>IF(N379="zákl. prenesená",J379,0)</f>
        <v>0</v>
      </c>
      <c r="BH379" s="247">
        <f>IF(N379="zníž. prenesená",J379,0)</f>
        <v>0</v>
      </c>
      <c r="BI379" s="247">
        <f>IF(N379="nulová",J379,0)</f>
        <v>0</v>
      </c>
      <c r="BJ379" s="14" t="s">
        <v>87</v>
      </c>
      <c r="BK379" s="247">
        <f>ROUND(I379*H379,2)</f>
        <v>0</v>
      </c>
      <c r="BL379" s="14" t="s">
        <v>241</v>
      </c>
      <c r="BM379" s="246" t="s">
        <v>1062</v>
      </c>
    </row>
    <row r="380" s="2" customFormat="1" ht="21.75" customHeight="1">
      <c r="A380" s="35"/>
      <c r="B380" s="36"/>
      <c r="C380" s="248" t="s">
        <v>1063</v>
      </c>
      <c r="D380" s="248" t="s">
        <v>270</v>
      </c>
      <c r="E380" s="249" t="s">
        <v>1064</v>
      </c>
      <c r="F380" s="250" t="s">
        <v>1065</v>
      </c>
      <c r="G380" s="251" t="s">
        <v>371</v>
      </c>
      <c r="H380" s="252">
        <v>11</v>
      </c>
      <c r="I380" s="253"/>
      <c r="J380" s="254">
        <f>ROUND(I380*H380,2)</f>
        <v>0</v>
      </c>
      <c r="K380" s="255"/>
      <c r="L380" s="256"/>
      <c r="M380" s="257" t="s">
        <v>1</v>
      </c>
      <c r="N380" s="258" t="s">
        <v>40</v>
      </c>
      <c r="O380" s="94"/>
      <c r="P380" s="244">
        <f>O380*H380</f>
        <v>0</v>
      </c>
      <c r="Q380" s="244">
        <v>0</v>
      </c>
      <c r="R380" s="244">
        <f>Q380*H380</f>
        <v>0</v>
      </c>
      <c r="S380" s="244">
        <v>0</v>
      </c>
      <c r="T380" s="245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46" t="s">
        <v>307</v>
      </c>
      <c r="AT380" s="246" t="s">
        <v>270</v>
      </c>
      <c r="AU380" s="246" t="s">
        <v>87</v>
      </c>
      <c r="AY380" s="14" t="s">
        <v>177</v>
      </c>
      <c r="BE380" s="247">
        <f>IF(N380="základná",J380,0)</f>
        <v>0</v>
      </c>
      <c r="BF380" s="247">
        <f>IF(N380="znížená",J380,0)</f>
        <v>0</v>
      </c>
      <c r="BG380" s="247">
        <f>IF(N380="zákl. prenesená",J380,0)</f>
        <v>0</v>
      </c>
      <c r="BH380" s="247">
        <f>IF(N380="zníž. prenesená",J380,0)</f>
        <v>0</v>
      </c>
      <c r="BI380" s="247">
        <f>IF(N380="nulová",J380,0)</f>
        <v>0</v>
      </c>
      <c r="BJ380" s="14" t="s">
        <v>87</v>
      </c>
      <c r="BK380" s="247">
        <f>ROUND(I380*H380,2)</f>
        <v>0</v>
      </c>
      <c r="BL380" s="14" t="s">
        <v>241</v>
      </c>
      <c r="BM380" s="246" t="s">
        <v>1066</v>
      </c>
    </row>
    <row r="381" s="2" customFormat="1" ht="21.75" customHeight="1">
      <c r="A381" s="35"/>
      <c r="B381" s="36"/>
      <c r="C381" s="248" t="s">
        <v>1067</v>
      </c>
      <c r="D381" s="248" t="s">
        <v>270</v>
      </c>
      <c r="E381" s="249" t="s">
        <v>1068</v>
      </c>
      <c r="F381" s="250" t="s">
        <v>1069</v>
      </c>
      <c r="G381" s="251" t="s">
        <v>371</v>
      </c>
      <c r="H381" s="252">
        <v>6</v>
      </c>
      <c r="I381" s="253"/>
      <c r="J381" s="254">
        <f>ROUND(I381*H381,2)</f>
        <v>0</v>
      </c>
      <c r="K381" s="255"/>
      <c r="L381" s="256"/>
      <c r="M381" s="257" t="s">
        <v>1</v>
      </c>
      <c r="N381" s="258" t="s">
        <v>40</v>
      </c>
      <c r="O381" s="94"/>
      <c r="P381" s="244">
        <f>O381*H381</f>
        <v>0</v>
      </c>
      <c r="Q381" s="244">
        <v>0</v>
      </c>
      <c r="R381" s="244">
        <f>Q381*H381</f>
        <v>0</v>
      </c>
      <c r="S381" s="244">
        <v>0</v>
      </c>
      <c r="T381" s="245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246" t="s">
        <v>307</v>
      </c>
      <c r="AT381" s="246" t="s">
        <v>270</v>
      </c>
      <c r="AU381" s="246" t="s">
        <v>87</v>
      </c>
      <c r="AY381" s="14" t="s">
        <v>177</v>
      </c>
      <c r="BE381" s="247">
        <f>IF(N381="základná",J381,0)</f>
        <v>0</v>
      </c>
      <c r="BF381" s="247">
        <f>IF(N381="znížená",J381,0)</f>
        <v>0</v>
      </c>
      <c r="BG381" s="247">
        <f>IF(N381="zákl. prenesená",J381,0)</f>
        <v>0</v>
      </c>
      <c r="BH381" s="247">
        <f>IF(N381="zníž. prenesená",J381,0)</f>
        <v>0</v>
      </c>
      <c r="BI381" s="247">
        <f>IF(N381="nulová",J381,0)</f>
        <v>0</v>
      </c>
      <c r="BJ381" s="14" t="s">
        <v>87</v>
      </c>
      <c r="BK381" s="247">
        <f>ROUND(I381*H381,2)</f>
        <v>0</v>
      </c>
      <c r="BL381" s="14" t="s">
        <v>241</v>
      </c>
      <c r="BM381" s="246" t="s">
        <v>1070</v>
      </c>
    </row>
    <row r="382" s="2" customFormat="1" ht="16.5" customHeight="1">
      <c r="A382" s="35"/>
      <c r="B382" s="36"/>
      <c r="C382" s="248" t="s">
        <v>1071</v>
      </c>
      <c r="D382" s="248" t="s">
        <v>270</v>
      </c>
      <c r="E382" s="249" t="s">
        <v>1072</v>
      </c>
      <c r="F382" s="250" t="s">
        <v>1073</v>
      </c>
      <c r="G382" s="251" t="s">
        <v>182</v>
      </c>
      <c r="H382" s="252">
        <v>22.608000000000001</v>
      </c>
      <c r="I382" s="253"/>
      <c r="J382" s="254">
        <f>ROUND(I382*H382,2)</f>
        <v>0</v>
      </c>
      <c r="K382" s="255"/>
      <c r="L382" s="256"/>
      <c r="M382" s="257" t="s">
        <v>1</v>
      </c>
      <c r="N382" s="258" t="s">
        <v>40</v>
      </c>
      <c r="O382" s="94"/>
      <c r="P382" s="244">
        <f>O382*H382</f>
        <v>0</v>
      </c>
      <c r="Q382" s="244">
        <v>0</v>
      </c>
      <c r="R382" s="244">
        <f>Q382*H382</f>
        <v>0</v>
      </c>
      <c r="S382" s="244">
        <v>0</v>
      </c>
      <c r="T382" s="245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46" t="s">
        <v>307</v>
      </c>
      <c r="AT382" s="246" t="s">
        <v>270</v>
      </c>
      <c r="AU382" s="246" t="s">
        <v>87</v>
      </c>
      <c r="AY382" s="14" t="s">
        <v>177</v>
      </c>
      <c r="BE382" s="247">
        <f>IF(N382="základná",J382,0)</f>
        <v>0</v>
      </c>
      <c r="BF382" s="247">
        <f>IF(N382="znížená",J382,0)</f>
        <v>0</v>
      </c>
      <c r="BG382" s="247">
        <f>IF(N382="zákl. prenesená",J382,0)</f>
        <v>0</v>
      </c>
      <c r="BH382" s="247">
        <f>IF(N382="zníž. prenesená",J382,0)</f>
        <v>0</v>
      </c>
      <c r="BI382" s="247">
        <f>IF(N382="nulová",J382,0)</f>
        <v>0</v>
      </c>
      <c r="BJ382" s="14" t="s">
        <v>87</v>
      </c>
      <c r="BK382" s="247">
        <f>ROUND(I382*H382,2)</f>
        <v>0</v>
      </c>
      <c r="BL382" s="14" t="s">
        <v>241</v>
      </c>
      <c r="BM382" s="246" t="s">
        <v>1074</v>
      </c>
    </row>
    <row r="383" s="2" customFormat="1" ht="24.15" customHeight="1">
      <c r="A383" s="35"/>
      <c r="B383" s="36"/>
      <c r="C383" s="234" t="s">
        <v>1075</v>
      </c>
      <c r="D383" s="234" t="s">
        <v>179</v>
      </c>
      <c r="E383" s="235" t="s">
        <v>1076</v>
      </c>
      <c r="F383" s="236" t="s">
        <v>1077</v>
      </c>
      <c r="G383" s="237" t="s">
        <v>223</v>
      </c>
      <c r="H383" s="238">
        <v>777.95100000000002</v>
      </c>
      <c r="I383" s="239"/>
      <c r="J383" s="240">
        <f>ROUND(I383*H383,2)</f>
        <v>0</v>
      </c>
      <c r="K383" s="241"/>
      <c r="L383" s="41"/>
      <c r="M383" s="242" t="s">
        <v>1</v>
      </c>
      <c r="N383" s="243" t="s">
        <v>40</v>
      </c>
      <c r="O383" s="94"/>
      <c r="P383" s="244">
        <f>O383*H383</f>
        <v>0</v>
      </c>
      <c r="Q383" s="244">
        <v>0</v>
      </c>
      <c r="R383" s="244">
        <f>Q383*H383</f>
        <v>0</v>
      </c>
      <c r="S383" s="244">
        <v>0</v>
      </c>
      <c r="T383" s="245">
        <f>S383*H383</f>
        <v>0</v>
      </c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R383" s="246" t="s">
        <v>241</v>
      </c>
      <c r="AT383" s="246" t="s">
        <v>179</v>
      </c>
      <c r="AU383" s="246" t="s">
        <v>87</v>
      </c>
      <c r="AY383" s="14" t="s">
        <v>177</v>
      </c>
      <c r="BE383" s="247">
        <f>IF(N383="základná",J383,0)</f>
        <v>0</v>
      </c>
      <c r="BF383" s="247">
        <f>IF(N383="znížená",J383,0)</f>
        <v>0</v>
      </c>
      <c r="BG383" s="247">
        <f>IF(N383="zákl. prenesená",J383,0)</f>
        <v>0</v>
      </c>
      <c r="BH383" s="247">
        <f>IF(N383="zníž. prenesená",J383,0)</f>
        <v>0</v>
      </c>
      <c r="BI383" s="247">
        <f>IF(N383="nulová",J383,0)</f>
        <v>0</v>
      </c>
      <c r="BJ383" s="14" t="s">
        <v>87</v>
      </c>
      <c r="BK383" s="247">
        <f>ROUND(I383*H383,2)</f>
        <v>0</v>
      </c>
      <c r="BL383" s="14" t="s">
        <v>241</v>
      </c>
      <c r="BM383" s="246" t="s">
        <v>1078</v>
      </c>
    </row>
    <row r="384" s="2" customFormat="1" ht="16.5" customHeight="1">
      <c r="A384" s="35"/>
      <c r="B384" s="36"/>
      <c r="C384" s="248" t="s">
        <v>1079</v>
      </c>
      <c r="D384" s="248" t="s">
        <v>270</v>
      </c>
      <c r="E384" s="249" t="s">
        <v>1080</v>
      </c>
      <c r="F384" s="250" t="s">
        <v>1081</v>
      </c>
      <c r="G384" s="251" t="s">
        <v>223</v>
      </c>
      <c r="H384" s="252">
        <v>816.84900000000005</v>
      </c>
      <c r="I384" s="253"/>
      <c r="J384" s="254">
        <f>ROUND(I384*H384,2)</f>
        <v>0</v>
      </c>
      <c r="K384" s="255"/>
      <c r="L384" s="256"/>
      <c r="M384" s="257" t="s">
        <v>1</v>
      </c>
      <c r="N384" s="258" t="s">
        <v>40</v>
      </c>
      <c r="O384" s="94"/>
      <c r="P384" s="244">
        <f>O384*H384</f>
        <v>0</v>
      </c>
      <c r="Q384" s="244">
        <v>0.02</v>
      </c>
      <c r="R384" s="244">
        <f>Q384*H384</f>
        <v>16.336980000000001</v>
      </c>
      <c r="S384" s="244">
        <v>0</v>
      </c>
      <c r="T384" s="245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46" t="s">
        <v>307</v>
      </c>
      <c r="AT384" s="246" t="s">
        <v>270</v>
      </c>
      <c r="AU384" s="246" t="s">
        <v>87</v>
      </c>
      <c r="AY384" s="14" t="s">
        <v>177</v>
      </c>
      <c r="BE384" s="247">
        <f>IF(N384="základná",J384,0)</f>
        <v>0</v>
      </c>
      <c r="BF384" s="247">
        <f>IF(N384="znížená",J384,0)</f>
        <v>0</v>
      </c>
      <c r="BG384" s="247">
        <f>IF(N384="zákl. prenesená",J384,0)</f>
        <v>0</v>
      </c>
      <c r="BH384" s="247">
        <f>IF(N384="zníž. prenesená",J384,0)</f>
        <v>0</v>
      </c>
      <c r="BI384" s="247">
        <f>IF(N384="nulová",J384,0)</f>
        <v>0</v>
      </c>
      <c r="BJ384" s="14" t="s">
        <v>87</v>
      </c>
      <c r="BK384" s="247">
        <f>ROUND(I384*H384,2)</f>
        <v>0</v>
      </c>
      <c r="BL384" s="14" t="s">
        <v>241</v>
      </c>
      <c r="BM384" s="246" t="s">
        <v>1082</v>
      </c>
    </row>
    <row r="385" s="2" customFormat="1" ht="24.15" customHeight="1">
      <c r="A385" s="35"/>
      <c r="B385" s="36"/>
      <c r="C385" s="234" t="s">
        <v>1083</v>
      </c>
      <c r="D385" s="234" t="s">
        <v>179</v>
      </c>
      <c r="E385" s="235" t="s">
        <v>1084</v>
      </c>
      <c r="F385" s="236" t="s">
        <v>1085</v>
      </c>
      <c r="G385" s="237" t="s">
        <v>223</v>
      </c>
      <c r="H385" s="238">
        <v>1088.8820000000001</v>
      </c>
      <c r="I385" s="239"/>
      <c r="J385" s="240">
        <f>ROUND(I385*H385,2)</f>
        <v>0</v>
      </c>
      <c r="K385" s="241"/>
      <c r="L385" s="41"/>
      <c r="M385" s="242" t="s">
        <v>1</v>
      </c>
      <c r="N385" s="243" t="s">
        <v>40</v>
      </c>
      <c r="O385" s="94"/>
      <c r="P385" s="244">
        <f>O385*H385</f>
        <v>0</v>
      </c>
      <c r="Q385" s="244">
        <v>0</v>
      </c>
      <c r="R385" s="244">
        <f>Q385*H385</f>
        <v>0</v>
      </c>
      <c r="S385" s="244">
        <v>0</v>
      </c>
      <c r="T385" s="245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246" t="s">
        <v>241</v>
      </c>
      <c r="AT385" s="246" t="s">
        <v>179</v>
      </c>
      <c r="AU385" s="246" t="s">
        <v>87</v>
      </c>
      <c r="AY385" s="14" t="s">
        <v>177</v>
      </c>
      <c r="BE385" s="247">
        <f>IF(N385="základná",J385,0)</f>
        <v>0</v>
      </c>
      <c r="BF385" s="247">
        <f>IF(N385="znížená",J385,0)</f>
        <v>0</v>
      </c>
      <c r="BG385" s="247">
        <f>IF(N385="zákl. prenesená",J385,0)</f>
        <v>0</v>
      </c>
      <c r="BH385" s="247">
        <f>IF(N385="zníž. prenesená",J385,0)</f>
        <v>0</v>
      </c>
      <c r="BI385" s="247">
        <f>IF(N385="nulová",J385,0)</f>
        <v>0</v>
      </c>
      <c r="BJ385" s="14" t="s">
        <v>87</v>
      </c>
      <c r="BK385" s="247">
        <f>ROUND(I385*H385,2)</f>
        <v>0</v>
      </c>
      <c r="BL385" s="14" t="s">
        <v>241</v>
      </c>
      <c r="BM385" s="246" t="s">
        <v>1086</v>
      </c>
    </row>
    <row r="386" s="2" customFormat="1" ht="24.15" customHeight="1">
      <c r="A386" s="35"/>
      <c r="B386" s="36"/>
      <c r="C386" s="248" t="s">
        <v>1087</v>
      </c>
      <c r="D386" s="248" t="s">
        <v>270</v>
      </c>
      <c r="E386" s="249" t="s">
        <v>1088</v>
      </c>
      <c r="F386" s="250" t="s">
        <v>1089</v>
      </c>
      <c r="G386" s="251" t="s">
        <v>223</v>
      </c>
      <c r="H386" s="252">
        <v>1121.548</v>
      </c>
      <c r="I386" s="253"/>
      <c r="J386" s="254">
        <f>ROUND(I386*H386,2)</f>
        <v>0</v>
      </c>
      <c r="K386" s="255"/>
      <c r="L386" s="256"/>
      <c r="M386" s="257" t="s">
        <v>1</v>
      </c>
      <c r="N386" s="258" t="s">
        <v>40</v>
      </c>
      <c r="O386" s="94"/>
      <c r="P386" s="244">
        <f>O386*H386</f>
        <v>0</v>
      </c>
      <c r="Q386" s="244">
        <v>0</v>
      </c>
      <c r="R386" s="244">
        <f>Q386*H386</f>
        <v>0</v>
      </c>
      <c r="S386" s="244">
        <v>0</v>
      </c>
      <c r="T386" s="245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246" t="s">
        <v>307</v>
      </c>
      <c r="AT386" s="246" t="s">
        <v>270</v>
      </c>
      <c r="AU386" s="246" t="s">
        <v>87</v>
      </c>
      <c r="AY386" s="14" t="s">
        <v>177</v>
      </c>
      <c r="BE386" s="247">
        <f>IF(N386="základná",J386,0)</f>
        <v>0</v>
      </c>
      <c r="BF386" s="247">
        <f>IF(N386="znížená",J386,0)</f>
        <v>0</v>
      </c>
      <c r="BG386" s="247">
        <f>IF(N386="zákl. prenesená",J386,0)</f>
        <v>0</v>
      </c>
      <c r="BH386" s="247">
        <f>IF(N386="zníž. prenesená",J386,0)</f>
        <v>0</v>
      </c>
      <c r="BI386" s="247">
        <f>IF(N386="nulová",J386,0)</f>
        <v>0</v>
      </c>
      <c r="BJ386" s="14" t="s">
        <v>87</v>
      </c>
      <c r="BK386" s="247">
        <f>ROUND(I386*H386,2)</f>
        <v>0</v>
      </c>
      <c r="BL386" s="14" t="s">
        <v>241</v>
      </c>
      <c r="BM386" s="246" t="s">
        <v>1090</v>
      </c>
    </row>
    <row r="387" s="2" customFormat="1" ht="24.15" customHeight="1">
      <c r="A387" s="35"/>
      <c r="B387" s="36"/>
      <c r="C387" s="248" t="s">
        <v>1091</v>
      </c>
      <c r="D387" s="248" t="s">
        <v>270</v>
      </c>
      <c r="E387" s="249" t="s">
        <v>1092</v>
      </c>
      <c r="F387" s="250" t="s">
        <v>1093</v>
      </c>
      <c r="G387" s="251" t="s">
        <v>371</v>
      </c>
      <c r="H387" s="252">
        <v>4060</v>
      </c>
      <c r="I387" s="253"/>
      <c r="J387" s="254">
        <f>ROUND(I387*H387,2)</f>
        <v>0</v>
      </c>
      <c r="K387" s="255"/>
      <c r="L387" s="256"/>
      <c r="M387" s="257" t="s">
        <v>1</v>
      </c>
      <c r="N387" s="258" t="s">
        <v>40</v>
      </c>
      <c r="O387" s="94"/>
      <c r="P387" s="244">
        <f>O387*H387</f>
        <v>0</v>
      </c>
      <c r="Q387" s="244">
        <v>0</v>
      </c>
      <c r="R387" s="244">
        <f>Q387*H387</f>
        <v>0</v>
      </c>
      <c r="S387" s="244">
        <v>0</v>
      </c>
      <c r="T387" s="245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246" t="s">
        <v>307</v>
      </c>
      <c r="AT387" s="246" t="s">
        <v>270</v>
      </c>
      <c r="AU387" s="246" t="s">
        <v>87</v>
      </c>
      <c r="AY387" s="14" t="s">
        <v>177</v>
      </c>
      <c r="BE387" s="247">
        <f>IF(N387="základná",J387,0)</f>
        <v>0</v>
      </c>
      <c r="BF387" s="247">
        <f>IF(N387="znížená",J387,0)</f>
        <v>0</v>
      </c>
      <c r="BG387" s="247">
        <f>IF(N387="zákl. prenesená",J387,0)</f>
        <v>0</v>
      </c>
      <c r="BH387" s="247">
        <f>IF(N387="zníž. prenesená",J387,0)</f>
        <v>0</v>
      </c>
      <c r="BI387" s="247">
        <f>IF(N387="nulová",J387,0)</f>
        <v>0</v>
      </c>
      <c r="BJ387" s="14" t="s">
        <v>87</v>
      </c>
      <c r="BK387" s="247">
        <f>ROUND(I387*H387,2)</f>
        <v>0</v>
      </c>
      <c r="BL387" s="14" t="s">
        <v>241</v>
      </c>
      <c r="BM387" s="246" t="s">
        <v>1094</v>
      </c>
    </row>
    <row r="388" s="2" customFormat="1" ht="16.5" customHeight="1">
      <c r="A388" s="35"/>
      <c r="B388" s="36"/>
      <c r="C388" s="248" t="s">
        <v>1095</v>
      </c>
      <c r="D388" s="248" t="s">
        <v>270</v>
      </c>
      <c r="E388" s="249" t="s">
        <v>1096</v>
      </c>
      <c r="F388" s="250" t="s">
        <v>1097</v>
      </c>
      <c r="G388" s="251" t="s">
        <v>371</v>
      </c>
      <c r="H388" s="252">
        <v>71</v>
      </c>
      <c r="I388" s="253"/>
      <c r="J388" s="254">
        <f>ROUND(I388*H388,2)</f>
        <v>0</v>
      </c>
      <c r="K388" s="255"/>
      <c r="L388" s="256"/>
      <c r="M388" s="257" t="s">
        <v>1</v>
      </c>
      <c r="N388" s="258" t="s">
        <v>40</v>
      </c>
      <c r="O388" s="94"/>
      <c r="P388" s="244">
        <f>O388*H388</f>
        <v>0</v>
      </c>
      <c r="Q388" s="244">
        <v>0.00040000000000000002</v>
      </c>
      <c r="R388" s="244">
        <f>Q388*H388</f>
        <v>0.028400000000000002</v>
      </c>
      <c r="S388" s="244">
        <v>0</v>
      </c>
      <c r="T388" s="245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246" t="s">
        <v>307</v>
      </c>
      <c r="AT388" s="246" t="s">
        <v>270</v>
      </c>
      <c r="AU388" s="246" t="s">
        <v>87</v>
      </c>
      <c r="AY388" s="14" t="s">
        <v>177</v>
      </c>
      <c r="BE388" s="247">
        <f>IF(N388="základná",J388,0)</f>
        <v>0</v>
      </c>
      <c r="BF388" s="247">
        <f>IF(N388="znížená",J388,0)</f>
        <v>0</v>
      </c>
      <c r="BG388" s="247">
        <f>IF(N388="zákl. prenesená",J388,0)</f>
        <v>0</v>
      </c>
      <c r="BH388" s="247">
        <f>IF(N388="zníž. prenesená",J388,0)</f>
        <v>0</v>
      </c>
      <c r="BI388" s="247">
        <f>IF(N388="nulová",J388,0)</f>
        <v>0</v>
      </c>
      <c r="BJ388" s="14" t="s">
        <v>87</v>
      </c>
      <c r="BK388" s="247">
        <f>ROUND(I388*H388,2)</f>
        <v>0</v>
      </c>
      <c r="BL388" s="14" t="s">
        <v>241</v>
      </c>
      <c r="BM388" s="246" t="s">
        <v>1098</v>
      </c>
    </row>
    <row r="389" s="2" customFormat="1" ht="24.15" customHeight="1">
      <c r="A389" s="35"/>
      <c r="B389" s="36"/>
      <c r="C389" s="234" t="s">
        <v>1099</v>
      </c>
      <c r="D389" s="234" t="s">
        <v>179</v>
      </c>
      <c r="E389" s="235" t="s">
        <v>1100</v>
      </c>
      <c r="F389" s="236" t="s">
        <v>1101</v>
      </c>
      <c r="G389" s="237" t="s">
        <v>182</v>
      </c>
      <c r="H389" s="238">
        <v>722</v>
      </c>
      <c r="I389" s="239"/>
      <c r="J389" s="240">
        <f>ROUND(I389*H389,2)</f>
        <v>0</v>
      </c>
      <c r="K389" s="241"/>
      <c r="L389" s="41"/>
      <c r="M389" s="242" t="s">
        <v>1</v>
      </c>
      <c r="N389" s="243" t="s">
        <v>40</v>
      </c>
      <c r="O389" s="94"/>
      <c r="P389" s="244">
        <f>O389*H389</f>
        <v>0</v>
      </c>
      <c r="Q389" s="244">
        <v>0</v>
      </c>
      <c r="R389" s="244">
        <f>Q389*H389</f>
        <v>0</v>
      </c>
      <c r="S389" s="244">
        <v>0</v>
      </c>
      <c r="T389" s="245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246" t="s">
        <v>241</v>
      </c>
      <c r="AT389" s="246" t="s">
        <v>179</v>
      </c>
      <c r="AU389" s="246" t="s">
        <v>87</v>
      </c>
      <c r="AY389" s="14" t="s">
        <v>177</v>
      </c>
      <c r="BE389" s="247">
        <f>IF(N389="základná",J389,0)</f>
        <v>0</v>
      </c>
      <c r="BF389" s="247">
        <f>IF(N389="znížená",J389,0)</f>
        <v>0</v>
      </c>
      <c r="BG389" s="247">
        <f>IF(N389="zákl. prenesená",J389,0)</f>
        <v>0</v>
      </c>
      <c r="BH389" s="247">
        <f>IF(N389="zníž. prenesená",J389,0)</f>
        <v>0</v>
      </c>
      <c r="BI389" s="247">
        <f>IF(N389="nulová",J389,0)</f>
        <v>0</v>
      </c>
      <c r="BJ389" s="14" t="s">
        <v>87</v>
      </c>
      <c r="BK389" s="247">
        <f>ROUND(I389*H389,2)</f>
        <v>0</v>
      </c>
      <c r="BL389" s="14" t="s">
        <v>241</v>
      </c>
      <c r="BM389" s="246" t="s">
        <v>1102</v>
      </c>
    </row>
    <row r="390" s="2" customFormat="1" ht="16.5" customHeight="1">
      <c r="A390" s="35"/>
      <c r="B390" s="36"/>
      <c r="C390" s="248" t="s">
        <v>1103</v>
      </c>
      <c r="D390" s="248" t="s">
        <v>270</v>
      </c>
      <c r="E390" s="249" t="s">
        <v>1104</v>
      </c>
      <c r="F390" s="250" t="s">
        <v>1105</v>
      </c>
      <c r="G390" s="251" t="s">
        <v>182</v>
      </c>
      <c r="H390" s="252">
        <v>128</v>
      </c>
      <c r="I390" s="253"/>
      <c r="J390" s="254">
        <f>ROUND(I390*H390,2)</f>
        <v>0</v>
      </c>
      <c r="K390" s="255"/>
      <c r="L390" s="256"/>
      <c r="M390" s="257" t="s">
        <v>1</v>
      </c>
      <c r="N390" s="258" t="s">
        <v>40</v>
      </c>
      <c r="O390" s="94"/>
      <c r="P390" s="244">
        <f>O390*H390</f>
        <v>0</v>
      </c>
      <c r="Q390" s="244">
        <v>0</v>
      </c>
      <c r="R390" s="244">
        <f>Q390*H390</f>
        <v>0</v>
      </c>
      <c r="S390" s="244">
        <v>0</v>
      </c>
      <c r="T390" s="245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246" t="s">
        <v>307</v>
      </c>
      <c r="AT390" s="246" t="s">
        <v>270</v>
      </c>
      <c r="AU390" s="246" t="s">
        <v>87</v>
      </c>
      <c r="AY390" s="14" t="s">
        <v>177</v>
      </c>
      <c r="BE390" s="247">
        <f>IF(N390="základná",J390,0)</f>
        <v>0</v>
      </c>
      <c r="BF390" s="247">
        <f>IF(N390="znížená",J390,0)</f>
        <v>0</v>
      </c>
      <c r="BG390" s="247">
        <f>IF(N390="zákl. prenesená",J390,0)</f>
        <v>0</v>
      </c>
      <c r="BH390" s="247">
        <f>IF(N390="zníž. prenesená",J390,0)</f>
        <v>0</v>
      </c>
      <c r="BI390" s="247">
        <f>IF(N390="nulová",J390,0)</f>
        <v>0</v>
      </c>
      <c r="BJ390" s="14" t="s">
        <v>87</v>
      </c>
      <c r="BK390" s="247">
        <f>ROUND(I390*H390,2)</f>
        <v>0</v>
      </c>
      <c r="BL390" s="14" t="s">
        <v>241</v>
      </c>
      <c r="BM390" s="246" t="s">
        <v>1106</v>
      </c>
    </row>
    <row r="391" s="2" customFormat="1" ht="16.5" customHeight="1">
      <c r="A391" s="35"/>
      <c r="B391" s="36"/>
      <c r="C391" s="248" t="s">
        <v>1107</v>
      </c>
      <c r="D391" s="248" t="s">
        <v>270</v>
      </c>
      <c r="E391" s="249" t="s">
        <v>1108</v>
      </c>
      <c r="F391" s="250" t="s">
        <v>1109</v>
      </c>
      <c r="G391" s="251" t="s">
        <v>182</v>
      </c>
      <c r="H391" s="252">
        <v>98</v>
      </c>
      <c r="I391" s="253"/>
      <c r="J391" s="254">
        <f>ROUND(I391*H391,2)</f>
        <v>0</v>
      </c>
      <c r="K391" s="255"/>
      <c r="L391" s="256"/>
      <c r="M391" s="257" t="s">
        <v>1</v>
      </c>
      <c r="N391" s="258" t="s">
        <v>40</v>
      </c>
      <c r="O391" s="94"/>
      <c r="P391" s="244">
        <f>O391*H391</f>
        <v>0</v>
      </c>
      <c r="Q391" s="244">
        <v>0</v>
      </c>
      <c r="R391" s="244">
        <f>Q391*H391</f>
        <v>0</v>
      </c>
      <c r="S391" s="244">
        <v>0</v>
      </c>
      <c r="T391" s="245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246" t="s">
        <v>307</v>
      </c>
      <c r="AT391" s="246" t="s">
        <v>270</v>
      </c>
      <c r="AU391" s="246" t="s">
        <v>87</v>
      </c>
      <c r="AY391" s="14" t="s">
        <v>177</v>
      </c>
      <c r="BE391" s="247">
        <f>IF(N391="základná",J391,0)</f>
        <v>0</v>
      </c>
      <c r="BF391" s="247">
        <f>IF(N391="znížená",J391,0)</f>
        <v>0</v>
      </c>
      <c r="BG391" s="247">
        <f>IF(N391="zákl. prenesená",J391,0)</f>
        <v>0</v>
      </c>
      <c r="BH391" s="247">
        <f>IF(N391="zníž. prenesená",J391,0)</f>
        <v>0</v>
      </c>
      <c r="BI391" s="247">
        <f>IF(N391="nulová",J391,0)</f>
        <v>0</v>
      </c>
      <c r="BJ391" s="14" t="s">
        <v>87</v>
      </c>
      <c r="BK391" s="247">
        <f>ROUND(I391*H391,2)</f>
        <v>0</v>
      </c>
      <c r="BL391" s="14" t="s">
        <v>241</v>
      </c>
      <c r="BM391" s="246" t="s">
        <v>1110</v>
      </c>
    </row>
    <row r="392" s="2" customFormat="1" ht="16.5" customHeight="1">
      <c r="A392" s="35"/>
      <c r="B392" s="36"/>
      <c r="C392" s="248" t="s">
        <v>1111</v>
      </c>
      <c r="D392" s="248" t="s">
        <v>270</v>
      </c>
      <c r="E392" s="249" t="s">
        <v>1112</v>
      </c>
      <c r="F392" s="250" t="s">
        <v>1113</v>
      </c>
      <c r="G392" s="251" t="s">
        <v>182</v>
      </c>
      <c r="H392" s="252">
        <v>88</v>
      </c>
      <c r="I392" s="253"/>
      <c r="J392" s="254">
        <f>ROUND(I392*H392,2)</f>
        <v>0</v>
      </c>
      <c r="K392" s="255"/>
      <c r="L392" s="256"/>
      <c r="M392" s="257" t="s">
        <v>1</v>
      </c>
      <c r="N392" s="258" t="s">
        <v>40</v>
      </c>
      <c r="O392" s="94"/>
      <c r="P392" s="244">
        <f>O392*H392</f>
        <v>0</v>
      </c>
      <c r="Q392" s="244">
        <v>0</v>
      </c>
      <c r="R392" s="244">
        <f>Q392*H392</f>
        <v>0</v>
      </c>
      <c r="S392" s="244">
        <v>0</v>
      </c>
      <c r="T392" s="245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246" t="s">
        <v>307</v>
      </c>
      <c r="AT392" s="246" t="s">
        <v>270</v>
      </c>
      <c r="AU392" s="246" t="s">
        <v>87</v>
      </c>
      <c r="AY392" s="14" t="s">
        <v>177</v>
      </c>
      <c r="BE392" s="247">
        <f>IF(N392="základná",J392,0)</f>
        <v>0</v>
      </c>
      <c r="BF392" s="247">
        <f>IF(N392="znížená",J392,0)</f>
        <v>0</v>
      </c>
      <c r="BG392" s="247">
        <f>IF(N392="zákl. prenesená",J392,0)</f>
        <v>0</v>
      </c>
      <c r="BH392" s="247">
        <f>IF(N392="zníž. prenesená",J392,0)</f>
        <v>0</v>
      </c>
      <c r="BI392" s="247">
        <f>IF(N392="nulová",J392,0)</f>
        <v>0</v>
      </c>
      <c r="BJ392" s="14" t="s">
        <v>87</v>
      </c>
      <c r="BK392" s="247">
        <f>ROUND(I392*H392,2)</f>
        <v>0</v>
      </c>
      <c r="BL392" s="14" t="s">
        <v>241</v>
      </c>
      <c r="BM392" s="246" t="s">
        <v>1114</v>
      </c>
    </row>
    <row r="393" s="2" customFormat="1" ht="21.75" customHeight="1">
      <c r="A393" s="35"/>
      <c r="B393" s="36"/>
      <c r="C393" s="248" t="s">
        <v>1115</v>
      </c>
      <c r="D393" s="248" t="s">
        <v>270</v>
      </c>
      <c r="E393" s="249" t="s">
        <v>1116</v>
      </c>
      <c r="F393" s="250" t="s">
        <v>1117</v>
      </c>
      <c r="G393" s="251" t="s">
        <v>182</v>
      </c>
      <c r="H393" s="252">
        <v>142</v>
      </c>
      <c r="I393" s="253"/>
      <c r="J393" s="254">
        <f>ROUND(I393*H393,2)</f>
        <v>0</v>
      </c>
      <c r="K393" s="255"/>
      <c r="L393" s="256"/>
      <c r="M393" s="257" t="s">
        <v>1</v>
      </c>
      <c r="N393" s="258" t="s">
        <v>40</v>
      </c>
      <c r="O393" s="94"/>
      <c r="P393" s="244">
        <f>O393*H393</f>
        <v>0</v>
      </c>
      <c r="Q393" s="244">
        <v>0</v>
      </c>
      <c r="R393" s="244">
        <f>Q393*H393</f>
        <v>0</v>
      </c>
      <c r="S393" s="244">
        <v>0</v>
      </c>
      <c r="T393" s="245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246" t="s">
        <v>307</v>
      </c>
      <c r="AT393" s="246" t="s">
        <v>270</v>
      </c>
      <c r="AU393" s="246" t="s">
        <v>87</v>
      </c>
      <c r="AY393" s="14" t="s">
        <v>177</v>
      </c>
      <c r="BE393" s="247">
        <f>IF(N393="základná",J393,0)</f>
        <v>0</v>
      </c>
      <c r="BF393" s="247">
        <f>IF(N393="znížená",J393,0)</f>
        <v>0</v>
      </c>
      <c r="BG393" s="247">
        <f>IF(N393="zákl. prenesená",J393,0)</f>
        <v>0</v>
      </c>
      <c r="BH393" s="247">
        <f>IF(N393="zníž. prenesená",J393,0)</f>
        <v>0</v>
      </c>
      <c r="BI393" s="247">
        <f>IF(N393="nulová",J393,0)</f>
        <v>0</v>
      </c>
      <c r="BJ393" s="14" t="s">
        <v>87</v>
      </c>
      <c r="BK393" s="247">
        <f>ROUND(I393*H393,2)</f>
        <v>0</v>
      </c>
      <c r="BL393" s="14" t="s">
        <v>241</v>
      </c>
      <c r="BM393" s="246" t="s">
        <v>1118</v>
      </c>
    </row>
    <row r="394" s="2" customFormat="1" ht="21.75" customHeight="1">
      <c r="A394" s="35"/>
      <c r="B394" s="36"/>
      <c r="C394" s="248" t="s">
        <v>1119</v>
      </c>
      <c r="D394" s="248" t="s">
        <v>270</v>
      </c>
      <c r="E394" s="249" t="s">
        <v>1120</v>
      </c>
      <c r="F394" s="250" t="s">
        <v>1121</v>
      </c>
      <c r="G394" s="251" t="s">
        <v>182</v>
      </c>
      <c r="H394" s="252">
        <v>190</v>
      </c>
      <c r="I394" s="253"/>
      <c r="J394" s="254">
        <f>ROUND(I394*H394,2)</f>
        <v>0</v>
      </c>
      <c r="K394" s="255"/>
      <c r="L394" s="256"/>
      <c r="M394" s="257" t="s">
        <v>1</v>
      </c>
      <c r="N394" s="258" t="s">
        <v>40</v>
      </c>
      <c r="O394" s="94"/>
      <c r="P394" s="244">
        <f>O394*H394</f>
        <v>0</v>
      </c>
      <c r="Q394" s="244">
        <v>0</v>
      </c>
      <c r="R394" s="244">
        <f>Q394*H394</f>
        <v>0</v>
      </c>
      <c r="S394" s="244">
        <v>0</v>
      </c>
      <c r="T394" s="245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246" t="s">
        <v>307</v>
      </c>
      <c r="AT394" s="246" t="s">
        <v>270</v>
      </c>
      <c r="AU394" s="246" t="s">
        <v>87</v>
      </c>
      <c r="AY394" s="14" t="s">
        <v>177</v>
      </c>
      <c r="BE394" s="247">
        <f>IF(N394="základná",J394,0)</f>
        <v>0</v>
      </c>
      <c r="BF394" s="247">
        <f>IF(N394="znížená",J394,0)</f>
        <v>0</v>
      </c>
      <c r="BG394" s="247">
        <f>IF(N394="zákl. prenesená",J394,0)</f>
        <v>0</v>
      </c>
      <c r="BH394" s="247">
        <f>IF(N394="zníž. prenesená",J394,0)</f>
        <v>0</v>
      </c>
      <c r="BI394" s="247">
        <f>IF(N394="nulová",J394,0)</f>
        <v>0</v>
      </c>
      <c r="BJ394" s="14" t="s">
        <v>87</v>
      </c>
      <c r="BK394" s="247">
        <f>ROUND(I394*H394,2)</f>
        <v>0</v>
      </c>
      <c r="BL394" s="14" t="s">
        <v>241</v>
      </c>
      <c r="BM394" s="246" t="s">
        <v>1122</v>
      </c>
    </row>
    <row r="395" s="2" customFormat="1" ht="16.5" customHeight="1">
      <c r="A395" s="35"/>
      <c r="B395" s="36"/>
      <c r="C395" s="248" t="s">
        <v>1123</v>
      </c>
      <c r="D395" s="248" t="s">
        <v>270</v>
      </c>
      <c r="E395" s="249" t="s">
        <v>1124</v>
      </c>
      <c r="F395" s="250" t="s">
        <v>1125</v>
      </c>
      <c r="G395" s="251" t="s">
        <v>182</v>
      </c>
      <c r="H395" s="252">
        <v>76</v>
      </c>
      <c r="I395" s="253"/>
      <c r="J395" s="254">
        <f>ROUND(I395*H395,2)</f>
        <v>0</v>
      </c>
      <c r="K395" s="255"/>
      <c r="L395" s="256"/>
      <c r="M395" s="257" t="s">
        <v>1</v>
      </c>
      <c r="N395" s="258" t="s">
        <v>40</v>
      </c>
      <c r="O395" s="94"/>
      <c r="P395" s="244">
        <f>O395*H395</f>
        <v>0</v>
      </c>
      <c r="Q395" s="244">
        <v>0</v>
      </c>
      <c r="R395" s="244">
        <f>Q395*H395</f>
        <v>0</v>
      </c>
      <c r="S395" s="244">
        <v>0</v>
      </c>
      <c r="T395" s="245">
        <f>S395*H395</f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246" t="s">
        <v>307</v>
      </c>
      <c r="AT395" s="246" t="s">
        <v>270</v>
      </c>
      <c r="AU395" s="246" t="s">
        <v>87</v>
      </c>
      <c r="AY395" s="14" t="s">
        <v>177</v>
      </c>
      <c r="BE395" s="247">
        <f>IF(N395="základná",J395,0)</f>
        <v>0</v>
      </c>
      <c r="BF395" s="247">
        <f>IF(N395="znížená",J395,0)</f>
        <v>0</v>
      </c>
      <c r="BG395" s="247">
        <f>IF(N395="zákl. prenesená",J395,0)</f>
        <v>0</v>
      </c>
      <c r="BH395" s="247">
        <f>IF(N395="zníž. prenesená",J395,0)</f>
        <v>0</v>
      </c>
      <c r="BI395" s="247">
        <f>IF(N395="nulová",J395,0)</f>
        <v>0</v>
      </c>
      <c r="BJ395" s="14" t="s">
        <v>87</v>
      </c>
      <c r="BK395" s="247">
        <f>ROUND(I395*H395,2)</f>
        <v>0</v>
      </c>
      <c r="BL395" s="14" t="s">
        <v>241</v>
      </c>
      <c r="BM395" s="246" t="s">
        <v>1126</v>
      </c>
    </row>
    <row r="396" s="2" customFormat="1" ht="24.15" customHeight="1">
      <c r="A396" s="35"/>
      <c r="B396" s="36"/>
      <c r="C396" s="234" t="s">
        <v>1127</v>
      </c>
      <c r="D396" s="234" t="s">
        <v>179</v>
      </c>
      <c r="E396" s="235" t="s">
        <v>1128</v>
      </c>
      <c r="F396" s="236" t="s">
        <v>1129</v>
      </c>
      <c r="G396" s="237" t="s">
        <v>182</v>
      </c>
      <c r="H396" s="238">
        <v>69.603999999999999</v>
      </c>
      <c r="I396" s="239"/>
      <c r="J396" s="240">
        <f>ROUND(I396*H396,2)</f>
        <v>0</v>
      </c>
      <c r="K396" s="241"/>
      <c r="L396" s="41"/>
      <c r="M396" s="242" t="s">
        <v>1</v>
      </c>
      <c r="N396" s="243" t="s">
        <v>40</v>
      </c>
      <c r="O396" s="94"/>
      <c r="P396" s="244">
        <f>O396*H396</f>
        <v>0</v>
      </c>
      <c r="Q396" s="244">
        <v>0</v>
      </c>
      <c r="R396" s="244">
        <f>Q396*H396</f>
        <v>0</v>
      </c>
      <c r="S396" s="244">
        <v>0</v>
      </c>
      <c r="T396" s="245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246" t="s">
        <v>241</v>
      </c>
      <c r="AT396" s="246" t="s">
        <v>179</v>
      </c>
      <c r="AU396" s="246" t="s">
        <v>87</v>
      </c>
      <c r="AY396" s="14" t="s">
        <v>177</v>
      </c>
      <c r="BE396" s="247">
        <f>IF(N396="základná",J396,0)</f>
        <v>0</v>
      </c>
      <c r="BF396" s="247">
        <f>IF(N396="znížená",J396,0)</f>
        <v>0</v>
      </c>
      <c r="BG396" s="247">
        <f>IF(N396="zákl. prenesená",J396,0)</f>
        <v>0</v>
      </c>
      <c r="BH396" s="247">
        <f>IF(N396="zníž. prenesená",J396,0)</f>
        <v>0</v>
      </c>
      <c r="BI396" s="247">
        <f>IF(N396="nulová",J396,0)</f>
        <v>0</v>
      </c>
      <c r="BJ396" s="14" t="s">
        <v>87</v>
      </c>
      <c r="BK396" s="247">
        <f>ROUND(I396*H396,2)</f>
        <v>0</v>
      </c>
      <c r="BL396" s="14" t="s">
        <v>241</v>
      </c>
      <c r="BM396" s="246" t="s">
        <v>1130</v>
      </c>
    </row>
    <row r="397" s="2" customFormat="1" ht="24.15" customHeight="1">
      <c r="A397" s="35"/>
      <c r="B397" s="36"/>
      <c r="C397" s="234" t="s">
        <v>1131</v>
      </c>
      <c r="D397" s="234" t="s">
        <v>179</v>
      </c>
      <c r="E397" s="235" t="s">
        <v>1132</v>
      </c>
      <c r="F397" s="236" t="s">
        <v>1133</v>
      </c>
      <c r="G397" s="237" t="s">
        <v>187</v>
      </c>
      <c r="H397" s="238">
        <v>34.997999999999998</v>
      </c>
      <c r="I397" s="239"/>
      <c r="J397" s="240">
        <f>ROUND(I397*H397,2)</f>
        <v>0</v>
      </c>
      <c r="K397" s="241"/>
      <c r="L397" s="41"/>
      <c r="M397" s="242" t="s">
        <v>1</v>
      </c>
      <c r="N397" s="243" t="s">
        <v>40</v>
      </c>
      <c r="O397" s="94"/>
      <c r="P397" s="244">
        <f>O397*H397</f>
        <v>0</v>
      </c>
      <c r="Q397" s="244">
        <v>0</v>
      </c>
      <c r="R397" s="244">
        <f>Q397*H397</f>
        <v>0</v>
      </c>
      <c r="S397" s="244">
        <v>0</v>
      </c>
      <c r="T397" s="245">
        <f>S397*H397</f>
        <v>0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246" t="s">
        <v>241</v>
      </c>
      <c r="AT397" s="246" t="s">
        <v>179</v>
      </c>
      <c r="AU397" s="246" t="s">
        <v>87</v>
      </c>
      <c r="AY397" s="14" t="s">
        <v>177</v>
      </c>
      <c r="BE397" s="247">
        <f>IF(N397="základná",J397,0)</f>
        <v>0</v>
      </c>
      <c r="BF397" s="247">
        <f>IF(N397="znížená",J397,0)</f>
        <v>0</v>
      </c>
      <c r="BG397" s="247">
        <f>IF(N397="zákl. prenesená",J397,0)</f>
        <v>0</v>
      </c>
      <c r="BH397" s="247">
        <f>IF(N397="zníž. prenesená",J397,0)</f>
        <v>0</v>
      </c>
      <c r="BI397" s="247">
        <f>IF(N397="nulová",J397,0)</f>
        <v>0</v>
      </c>
      <c r="BJ397" s="14" t="s">
        <v>87</v>
      </c>
      <c r="BK397" s="247">
        <f>ROUND(I397*H397,2)</f>
        <v>0</v>
      </c>
      <c r="BL397" s="14" t="s">
        <v>241</v>
      </c>
      <c r="BM397" s="246" t="s">
        <v>1134</v>
      </c>
    </row>
    <row r="398" s="2" customFormat="1" ht="21.75" customHeight="1">
      <c r="A398" s="35"/>
      <c r="B398" s="36"/>
      <c r="C398" s="234" t="s">
        <v>1135</v>
      </c>
      <c r="D398" s="234" t="s">
        <v>179</v>
      </c>
      <c r="E398" s="235" t="s">
        <v>1136</v>
      </c>
      <c r="F398" s="236" t="s">
        <v>1137</v>
      </c>
      <c r="G398" s="237" t="s">
        <v>371</v>
      </c>
      <c r="H398" s="238">
        <v>18</v>
      </c>
      <c r="I398" s="239"/>
      <c r="J398" s="240">
        <f>ROUND(I398*H398,2)</f>
        <v>0</v>
      </c>
      <c r="K398" s="241"/>
      <c r="L398" s="41"/>
      <c r="M398" s="242" t="s">
        <v>1</v>
      </c>
      <c r="N398" s="243" t="s">
        <v>40</v>
      </c>
      <c r="O398" s="94"/>
      <c r="P398" s="244">
        <f>O398*H398</f>
        <v>0</v>
      </c>
      <c r="Q398" s="244">
        <v>1.0000000000000001E-05</v>
      </c>
      <c r="R398" s="244">
        <f>Q398*H398</f>
        <v>0.00018000000000000001</v>
      </c>
      <c r="S398" s="244">
        <v>0</v>
      </c>
      <c r="T398" s="245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246" t="s">
        <v>241</v>
      </c>
      <c r="AT398" s="246" t="s">
        <v>179</v>
      </c>
      <c r="AU398" s="246" t="s">
        <v>87</v>
      </c>
      <c r="AY398" s="14" t="s">
        <v>177</v>
      </c>
      <c r="BE398" s="247">
        <f>IF(N398="základná",J398,0)</f>
        <v>0</v>
      </c>
      <c r="BF398" s="247">
        <f>IF(N398="znížená",J398,0)</f>
        <v>0</v>
      </c>
      <c r="BG398" s="247">
        <f>IF(N398="zákl. prenesená",J398,0)</f>
        <v>0</v>
      </c>
      <c r="BH398" s="247">
        <f>IF(N398="zníž. prenesená",J398,0)</f>
        <v>0</v>
      </c>
      <c r="BI398" s="247">
        <f>IF(N398="nulová",J398,0)</f>
        <v>0</v>
      </c>
      <c r="BJ398" s="14" t="s">
        <v>87</v>
      </c>
      <c r="BK398" s="247">
        <f>ROUND(I398*H398,2)</f>
        <v>0</v>
      </c>
      <c r="BL398" s="14" t="s">
        <v>241</v>
      </c>
      <c r="BM398" s="246" t="s">
        <v>1138</v>
      </c>
    </row>
    <row r="399" s="2" customFormat="1" ht="16.5" customHeight="1">
      <c r="A399" s="35"/>
      <c r="B399" s="36"/>
      <c r="C399" s="248" t="s">
        <v>1139</v>
      </c>
      <c r="D399" s="248" t="s">
        <v>270</v>
      </c>
      <c r="E399" s="249" t="s">
        <v>1140</v>
      </c>
      <c r="F399" s="250" t="s">
        <v>1141</v>
      </c>
      <c r="G399" s="251" t="s">
        <v>371</v>
      </c>
      <c r="H399" s="252">
        <v>18</v>
      </c>
      <c r="I399" s="253"/>
      <c r="J399" s="254">
        <f>ROUND(I399*H399,2)</f>
        <v>0</v>
      </c>
      <c r="K399" s="255"/>
      <c r="L399" s="256"/>
      <c r="M399" s="257" t="s">
        <v>1</v>
      </c>
      <c r="N399" s="258" t="s">
        <v>40</v>
      </c>
      <c r="O399" s="94"/>
      <c r="P399" s="244">
        <f>O399*H399</f>
        <v>0</v>
      </c>
      <c r="Q399" s="244">
        <v>0.00038000000000000002</v>
      </c>
      <c r="R399" s="244">
        <f>Q399*H399</f>
        <v>0.0068400000000000006</v>
      </c>
      <c r="S399" s="244">
        <v>0</v>
      </c>
      <c r="T399" s="245">
        <f>S399*H399</f>
        <v>0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246" t="s">
        <v>307</v>
      </c>
      <c r="AT399" s="246" t="s">
        <v>270</v>
      </c>
      <c r="AU399" s="246" t="s">
        <v>87</v>
      </c>
      <c r="AY399" s="14" t="s">
        <v>177</v>
      </c>
      <c r="BE399" s="247">
        <f>IF(N399="základná",J399,0)</f>
        <v>0</v>
      </c>
      <c r="BF399" s="247">
        <f>IF(N399="znížená",J399,0)</f>
        <v>0</v>
      </c>
      <c r="BG399" s="247">
        <f>IF(N399="zákl. prenesená",J399,0)</f>
        <v>0</v>
      </c>
      <c r="BH399" s="247">
        <f>IF(N399="zníž. prenesená",J399,0)</f>
        <v>0</v>
      </c>
      <c r="BI399" s="247">
        <f>IF(N399="nulová",J399,0)</f>
        <v>0</v>
      </c>
      <c r="BJ399" s="14" t="s">
        <v>87</v>
      </c>
      <c r="BK399" s="247">
        <f>ROUND(I399*H399,2)</f>
        <v>0</v>
      </c>
      <c r="BL399" s="14" t="s">
        <v>241</v>
      </c>
      <c r="BM399" s="246" t="s">
        <v>1142</v>
      </c>
    </row>
    <row r="400" s="2" customFormat="1" ht="16.5" customHeight="1">
      <c r="A400" s="35"/>
      <c r="B400" s="36"/>
      <c r="C400" s="248" t="s">
        <v>1143</v>
      </c>
      <c r="D400" s="248" t="s">
        <v>270</v>
      </c>
      <c r="E400" s="249" t="s">
        <v>1144</v>
      </c>
      <c r="F400" s="250" t="s">
        <v>1145</v>
      </c>
      <c r="G400" s="251" t="s">
        <v>371</v>
      </c>
      <c r="H400" s="252">
        <v>8</v>
      </c>
      <c r="I400" s="253"/>
      <c r="J400" s="254">
        <f>ROUND(I400*H400,2)</f>
        <v>0</v>
      </c>
      <c r="K400" s="255"/>
      <c r="L400" s="256"/>
      <c r="M400" s="257" t="s">
        <v>1</v>
      </c>
      <c r="N400" s="258" t="s">
        <v>40</v>
      </c>
      <c r="O400" s="94"/>
      <c r="P400" s="244">
        <f>O400*H400</f>
        <v>0</v>
      </c>
      <c r="Q400" s="244">
        <v>0.00038000000000000002</v>
      </c>
      <c r="R400" s="244">
        <f>Q400*H400</f>
        <v>0.0030400000000000002</v>
      </c>
      <c r="S400" s="244">
        <v>0</v>
      </c>
      <c r="T400" s="245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246" t="s">
        <v>307</v>
      </c>
      <c r="AT400" s="246" t="s">
        <v>270</v>
      </c>
      <c r="AU400" s="246" t="s">
        <v>87</v>
      </c>
      <c r="AY400" s="14" t="s">
        <v>177</v>
      </c>
      <c r="BE400" s="247">
        <f>IF(N400="základná",J400,0)</f>
        <v>0</v>
      </c>
      <c r="BF400" s="247">
        <f>IF(N400="znížená",J400,0)</f>
        <v>0</v>
      </c>
      <c r="BG400" s="247">
        <f>IF(N400="zákl. prenesená",J400,0)</f>
        <v>0</v>
      </c>
      <c r="BH400" s="247">
        <f>IF(N400="zníž. prenesená",J400,0)</f>
        <v>0</v>
      </c>
      <c r="BI400" s="247">
        <f>IF(N400="nulová",J400,0)</f>
        <v>0</v>
      </c>
      <c r="BJ400" s="14" t="s">
        <v>87</v>
      </c>
      <c r="BK400" s="247">
        <f>ROUND(I400*H400,2)</f>
        <v>0</v>
      </c>
      <c r="BL400" s="14" t="s">
        <v>241</v>
      </c>
      <c r="BM400" s="246" t="s">
        <v>1146</v>
      </c>
    </row>
    <row r="401" s="2" customFormat="1" ht="21.75" customHeight="1">
      <c r="A401" s="35"/>
      <c r="B401" s="36"/>
      <c r="C401" s="234" t="s">
        <v>1147</v>
      </c>
      <c r="D401" s="234" t="s">
        <v>179</v>
      </c>
      <c r="E401" s="235" t="s">
        <v>1148</v>
      </c>
      <c r="F401" s="236" t="s">
        <v>1149</v>
      </c>
      <c r="G401" s="237" t="s">
        <v>182</v>
      </c>
      <c r="H401" s="238">
        <v>30.513999999999999</v>
      </c>
      <c r="I401" s="239"/>
      <c r="J401" s="240">
        <f>ROUND(I401*H401,2)</f>
        <v>0</v>
      </c>
      <c r="K401" s="241"/>
      <c r="L401" s="41"/>
      <c r="M401" s="242" t="s">
        <v>1</v>
      </c>
      <c r="N401" s="243" t="s">
        <v>40</v>
      </c>
      <c r="O401" s="94"/>
      <c r="P401" s="244">
        <f>O401*H401</f>
        <v>0</v>
      </c>
      <c r="Q401" s="244">
        <v>0</v>
      </c>
      <c r="R401" s="244">
        <f>Q401*H401</f>
        <v>0</v>
      </c>
      <c r="S401" s="244">
        <v>0</v>
      </c>
      <c r="T401" s="245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246" t="s">
        <v>241</v>
      </c>
      <c r="AT401" s="246" t="s">
        <v>179</v>
      </c>
      <c r="AU401" s="246" t="s">
        <v>87</v>
      </c>
      <c r="AY401" s="14" t="s">
        <v>177</v>
      </c>
      <c r="BE401" s="247">
        <f>IF(N401="základná",J401,0)</f>
        <v>0</v>
      </c>
      <c r="BF401" s="247">
        <f>IF(N401="znížená",J401,0)</f>
        <v>0</v>
      </c>
      <c r="BG401" s="247">
        <f>IF(N401="zákl. prenesená",J401,0)</f>
        <v>0</v>
      </c>
      <c r="BH401" s="247">
        <f>IF(N401="zníž. prenesená",J401,0)</f>
        <v>0</v>
      </c>
      <c r="BI401" s="247">
        <f>IF(N401="nulová",J401,0)</f>
        <v>0</v>
      </c>
      <c r="BJ401" s="14" t="s">
        <v>87</v>
      </c>
      <c r="BK401" s="247">
        <f>ROUND(I401*H401,2)</f>
        <v>0</v>
      </c>
      <c r="BL401" s="14" t="s">
        <v>241</v>
      </c>
      <c r="BM401" s="246" t="s">
        <v>1150</v>
      </c>
    </row>
    <row r="402" s="2" customFormat="1" ht="21.75" customHeight="1">
      <c r="A402" s="35"/>
      <c r="B402" s="36"/>
      <c r="C402" s="234" t="s">
        <v>1151</v>
      </c>
      <c r="D402" s="234" t="s">
        <v>179</v>
      </c>
      <c r="E402" s="235" t="s">
        <v>1152</v>
      </c>
      <c r="F402" s="236" t="s">
        <v>1153</v>
      </c>
      <c r="G402" s="237" t="s">
        <v>1154</v>
      </c>
      <c r="H402" s="238">
        <v>1</v>
      </c>
      <c r="I402" s="239"/>
      <c r="J402" s="240">
        <f>ROUND(I402*H402,2)</f>
        <v>0</v>
      </c>
      <c r="K402" s="241"/>
      <c r="L402" s="41"/>
      <c r="M402" s="242" t="s">
        <v>1</v>
      </c>
      <c r="N402" s="243" t="s">
        <v>40</v>
      </c>
      <c r="O402" s="94"/>
      <c r="P402" s="244">
        <f>O402*H402</f>
        <v>0</v>
      </c>
      <c r="Q402" s="244">
        <v>0</v>
      </c>
      <c r="R402" s="244">
        <f>Q402*H402</f>
        <v>0</v>
      </c>
      <c r="S402" s="244">
        <v>0</v>
      </c>
      <c r="T402" s="245">
        <f>S402*H402</f>
        <v>0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246" t="s">
        <v>241</v>
      </c>
      <c r="AT402" s="246" t="s">
        <v>179</v>
      </c>
      <c r="AU402" s="246" t="s">
        <v>87</v>
      </c>
      <c r="AY402" s="14" t="s">
        <v>177</v>
      </c>
      <c r="BE402" s="247">
        <f>IF(N402="základná",J402,0)</f>
        <v>0</v>
      </c>
      <c r="BF402" s="247">
        <f>IF(N402="znížená",J402,0)</f>
        <v>0</v>
      </c>
      <c r="BG402" s="247">
        <f>IF(N402="zákl. prenesená",J402,0)</f>
        <v>0</v>
      </c>
      <c r="BH402" s="247">
        <f>IF(N402="zníž. prenesená",J402,0)</f>
        <v>0</v>
      </c>
      <c r="BI402" s="247">
        <f>IF(N402="nulová",J402,0)</f>
        <v>0</v>
      </c>
      <c r="BJ402" s="14" t="s">
        <v>87</v>
      </c>
      <c r="BK402" s="247">
        <f>ROUND(I402*H402,2)</f>
        <v>0</v>
      </c>
      <c r="BL402" s="14" t="s">
        <v>241</v>
      </c>
      <c r="BM402" s="246" t="s">
        <v>1155</v>
      </c>
    </row>
    <row r="403" s="2" customFormat="1" ht="24.15" customHeight="1">
      <c r="A403" s="35"/>
      <c r="B403" s="36"/>
      <c r="C403" s="234" t="s">
        <v>1156</v>
      </c>
      <c r="D403" s="234" t="s">
        <v>179</v>
      </c>
      <c r="E403" s="235" t="s">
        <v>1157</v>
      </c>
      <c r="F403" s="236" t="s">
        <v>1158</v>
      </c>
      <c r="G403" s="237" t="s">
        <v>223</v>
      </c>
      <c r="H403" s="238">
        <v>1558.8530000000001</v>
      </c>
      <c r="I403" s="239"/>
      <c r="J403" s="240">
        <f>ROUND(I403*H403,2)</f>
        <v>0</v>
      </c>
      <c r="K403" s="241"/>
      <c r="L403" s="41"/>
      <c r="M403" s="242" t="s">
        <v>1</v>
      </c>
      <c r="N403" s="243" t="s">
        <v>40</v>
      </c>
      <c r="O403" s="94"/>
      <c r="P403" s="244">
        <f>O403*H403</f>
        <v>0</v>
      </c>
      <c r="Q403" s="244">
        <v>0</v>
      </c>
      <c r="R403" s="244">
        <f>Q403*H403</f>
        <v>0</v>
      </c>
      <c r="S403" s="244">
        <v>0</v>
      </c>
      <c r="T403" s="245">
        <f>S403*H403</f>
        <v>0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246" t="s">
        <v>241</v>
      </c>
      <c r="AT403" s="246" t="s">
        <v>179</v>
      </c>
      <c r="AU403" s="246" t="s">
        <v>87</v>
      </c>
      <c r="AY403" s="14" t="s">
        <v>177</v>
      </c>
      <c r="BE403" s="247">
        <f>IF(N403="základná",J403,0)</f>
        <v>0</v>
      </c>
      <c r="BF403" s="247">
        <f>IF(N403="znížená",J403,0)</f>
        <v>0</v>
      </c>
      <c r="BG403" s="247">
        <f>IF(N403="zákl. prenesená",J403,0)</f>
        <v>0</v>
      </c>
      <c r="BH403" s="247">
        <f>IF(N403="zníž. prenesená",J403,0)</f>
        <v>0</v>
      </c>
      <c r="BI403" s="247">
        <f>IF(N403="nulová",J403,0)</f>
        <v>0</v>
      </c>
      <c r="BJ403" s="14" t="s">
        <v>87</v>
      </c>
      <c r="BK403" s="247">
        <f>ROUND(I403*H403,2)</f>
        <v>0</v>
      </c>
      <c r="BL403" s="14" t="s">
        <v>241</v>
      </c>
      <c r="BM403" s="246" t="s">
        <v>1159</v>
      </c>
    </row>
    <row r="404" s="2" customFormat="1" ht="16.5" customHeight="1">
      <c r="A404" s="35"/>
      <c r="B404" s="36"/>
      <c r="C404" s="248" t="s">
        <v>1160</v>
      </c>
      <c r="D404" s="248" t="s">
        <v>270</v>
      </c>
      <c r="E404" s="249" t="s">
        <v>1161</v>
      </c>
      <c r="F404" s="250" t="s">
        <v>1162</v>
      </c>
      <c r="G404" s="251" t="s">
        <v>223</v>
      </c>
      <c r="H404" s="252">
        <v>901.83799999999997</v>
      </c>
      <c r="I404" s="253"/>
      <c r="J404" s="254">
        <f>ROUND(I404*H404,2)</f>
        <v>0</v>
      </c>
      <c r="K404" s="255"/>
      <c r="L404" s="256"/>
      <c r="M404" s="257" t="s">
        <v>1</v>
      </c>
      <c r="N404" s="258" t="s">
        <v>40</v>
      </c>
      <c r="O404" s="94"/>
      <c r="P404" s="244">
        <f>O404*H404</f>
        <v>0</v>
      </c>
      <c r="Q404" s="244">
        <v>0</v>
      </c>
      <c r="R404" s="244">
        <f>Q404*H404</f>
        <v>0</v>
      </c>
      <c r="S404" s="244">
        <v>0</v>
      </c>
      <c r="T404" s="245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246" t="s">
        <v>307</v>
      </c>
      <c r="AT404" s="246" t="s">
        <v>270</v>
      </c>
      <c r="AU404" s="246" t="s">
        <v>87</v>
      </c>
      <c r="AY404" s="14" t="s">
        <v>177</v>
      </c>
      <c r="BE404" s="247">
        <f>IF(N404="základná",J404,0)</f>
        <v>0</v>
      </c>
      <c r="BF404" s="247">
        <f>IF(N404="znížená",J404,0)</f>
        <v>0</v>
      </c>
      <c r="BG404" s="247">
        <f>IF(N404="zákl. prenesená",J404,0)</f>
        <v>0</v>
      </c>
      <c r="BH404" s="247">
        <f>IF(N404="zníž. prenesená",J404,0)</f>
        <v>0</v>
      </c>
      <c r="BI404" s="247">
        <f>IF(N404="nulová",J404,0)</f>
        <v>0</v>
      </c>
      <c r="BJ404" s="14" t="s">
        <v>87</v>
      </c>
      <c r="BK404" s="247">
        <f>ROUND(I404*H404,2)</f>
        <v>0</v>
      </c>
      <c r="BL404" s="14" t="s">
        <v>241</v>
      </c>
      <c r="BM404" s="246" t="s">
        <v>1163</v>
      </c>
    </row>
    <row r="405" s="2" customFormat="1" ht="16.5" customHeight="1">
      <c r="A405" s="35"/>
      <c r="B405" s="36"/>
      <c r="C405" s="248" t="s">
        <v>1164</v>
      </c>
      <c r="D405" s="248" t="s">
        <v>270</v>
      </c>
      <c r="E405" s="249" t="s">
        <v>1017</v>
      </c>
      <c r="F405" s="250" t="s">
        <v>1018</v>
      </c>
      <c r="G405" s="251" t="s">
        <v>223</v>
      </c>
      <c r="H405" s="252">
        <v>734.95799999999997</v>
      </c>
      <c r="I405" s="253"/>
      <c r="J405" s="254">
        <f>ROUND(I405*H405,2)</f>
        <v>0</v>
      </c>
      <c r="K405" s="255"/>
      <c r="L405" s="256"/>
      <c r="M405" s="257" t="s">
        <v>1</v>
      </c>
      <c r="N405" s="258" t="s">
        <v>40</v>
      </c>
      <c r="O405" s="94"/>
      <c r="P405" s="244">
        <f>O405*H405</f>
        <v>0</v>
      </c>
      <c r="Q405" s="244">
        <v>0.00040000000000000002</v>
      </c>
      <c r="R405" s="244">
        <f>Q405*H405</f>
        <v>0.2939832</v>
      </c>
      <c r="S405" s="244">
        <v>0</v>
      </c>
      <c r="T405" s="245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246" t="s">
        <v>307</v>
      </c>
      <c r="AT405" s="246" t="s">
        <v>270</v>
      </c>
      <c r="AU405" s="246" t="s">
        <v>87</v>
      </c>
      <c r="AY405" s="14" t="s">
        <v>177</v>
      </c>
      <c r="BE405" s="247">
        <f>IF(N405="základná",J405,0)</f>
        <v>0</v>
      </c>
      <c r="BF405" s="247">
        <f>IF(N405="znížená",J405,0)</f>
        <v>0</v>
      </c>
      <c r="BG405" s="247">
        <f>IF(N405="zákl. prenesená",J405,0)</f>
        <v>0</v>
      </c>
      <c r="BH405" s="247">
        <f>IF(N405="zníž. prenesená",J405,0)</f>
        <v>0</v>
      </c>
      <c r="BI405" s="247">
        <f>IF(N405="nulová",J405,0)</f>
        <v>0</v>
      </c>
      <c r="BJ405" s="14" t="s">
        <v>87</v>
      </c>
      <c r="BK405" s="247">
        <f>ROUND(I405*H405,2)</f>
        <v>0</v>
      </c>
      <c r="BL405" s="14" t="s">
        <v>241</v>
      </c>
      <c r="BM405" s="246" t="s">
        <v>1165</v>
      </c>
    </row>
    <row r="406" s="2" customFormat="1" ht="33" customHeight="1">
      <c r="A406" s="35"/>
      <c r="B406" s="36"/>
      <c r="C406" s="234" t="s">
        <v>1166</v>
      </c>
      <c r="D406" s="234" t="s">
        <v>179</v>
      </c>
      <c r="E406" s="235" t="s">
        <v>1167</v>
      </c>
      <c r="F406" s="236" t="s">
        <v>1168</v>
      </c>
      <c r="G406" s="237" t="s">
        <v>182</v>
      </c>
      <c r="H406" s="238">
        <v>206.71600000000001</v>
      </c>
      <c r="I406" s="239"/>
      <c r="J406" s="240">
        <f>ROUND(I406*H406,2)</f>
        <v>0</v>
      </c>
      <c r="K406" s="241"/>
      <c r="L406" s="41"/>
      <c r="M406" s="242" t="s">
        <v>1</v>
      </c>
      <c r="N406" s="243" t="s">
        <v>40</v>
      </c>
      <c r="O406" s="94"/>
      <c r="P406" s="244">
        <f>O406*H406</f>
        <v>0</v>
      </c>
      <c r="Q406" s="244">
        <v>3.0000000000000001E-05</v>
      </c>
      <c r="R406" s="244">
        <f>Q406*H406</f>
        <v>0.0062014800000000005</v>
      </c>
      <c r="S406" s="244">
        <v>0</v>
      </c>
      <c r="T406" s="245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246" t="s">
        <v>241</v>
      </c>
      <c r="AT406" s="246" t="s">
        <v>179</v>
      </c>
      <c r="AU406" s="246" t="s">
        <v>87</v>
      </c>
      <c r="AY406" s="14" t="s">
        <v>177</v>
      </c>
      <c r="BE406" s="247">
        <f>IF(N406="základná",J406,0)</f>
        <v>0</v>
      </c>
      <c r="BF406" s="247">
        <f>IF(N406="znížená",J406,0)</f>
        <v>0</v>
      </c>
      <c r="BG406" s="247">
        <f>IF(N406="zákl. prenesená",J406,0)</f>
        <v>0</v>
      </c>
      <c r="BH406" s="247">
        <f>IF(N406="zníž. prenesená",J406,0)</f>
        <v>0</v>
      </c>
      <c r="BI406" s="247">
        <f>IF(N406="nulová",J406,0)</f>
        <v>0</v>
      </c>
      <c r="BJ406" s="14" t="s">
        <v>87</v>
      </c>
      <c r="BK406" s="247">
        <f>ROUND(I406*H406,2)</f>
        <v>0</v>
      </c>
      <c r="BL406" s="14" t="s">
        <v>241</v>
      </c>
      <c r="BM406" s="246" t="s">
        <v>1169</v>
      </c>
    </row>
    <row r="407" s="2" customFormat="1" ht="16.5" customHeight="1">
      <c r="A407" s="35"/>
      <c r="B407" s="36"/>
      <c r="C407" s="248" t="s">
        <v>1170</v>
      </c>
      <c r="D407" s="248" t="s">
        <v>270</v>
      </c>
      <c r="E407" s="249" t="s">
        <v>1171</v>
      </c>
      <c r="F407" s="250" t="s">
        <v>1172</v>
      </c>
      <c r="G407" s="251" t="s">
        <v>371</v>
      </c>
      <c r="H407" s="252">
        <v>410</v>
      </c>
      <c r="I407" s="253"/>
      <c r="J407" s="254">
        <f>ROUND(I407*H407,2)</f>
        <v>0</v>
      </c>
      <c r="K407" s="255"/>
      <c r="L407" s="256"/>
      <c r="M407" s="257" t="s">
        <v>1</v>
      </c>
      <c r="N407" s="258" t="s">
        <v>40</v>
      </c>
      <c r="O407" s="94"/>
      <c r="P407" s="244">
        <f>O407*H407</f>
        <v>0</v>
      </c>
      <c r="Q407" s="244">
        <v>0</v>
      </c>
      <c r="R407" s="244">
        <f>Q407*H407</f>
        <v>0</v>
      </c>
      <c r="S407" s="244">
        <v>0</v>
      </c>
      <c r="T407" s="245">
        <f>S407*H407</f>
        <v>0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246" t="s">
        <v>307</v>
      </c>
      <c r="AT407" s="246" t="s">
        <v>270</v>
      </c>
      <c r="AU407" s="246" t="s">
        <v>87</v>
      </c>
      <c r="AY407" s="14" t="s">
        <v>177</v>
      </c>
      <c r="BE407" s="247">
        <f>IF(N407="základná",J407,0)</f>
        <v>0</v>
      </c>
      <c r="BF407" s="247">
        <f>IF(N407="znížená",J407,0)</f>
        <v>0</v>
      </c>
      <c r="BG407" s="247">
        <f>IF(N407="zákl. prenesená",J407,0)</f>
        <v>0</v>
      </c>
      <c r="BH407" s="247">
        <f>IF(N407="zníž. prenesená",J407,0)</f>
        <v>0</v>
      </c>
      <c r="BI407" s="247">
        <f>IF(N407="nulová",J407,0)</f>
        <v>0</v>
      </c>
      <c r="BJ407" s="14" t="s">
        <v>87</v>
      </c>
      <c r="BK407" s="247">
        <f>ROUND(I407*H407,2)</f>
        <v>0</v>
      </c>
      <c r="BL407" s="14" t="s">
        <v>241</v>
      </c>
      <c r="BM407" s="246" t="s">
        <v>1173</v>
      </c>
    </row>
    <row r="408" s="2" customFormat="1" ht="16.5" customHeight="1">
      <c r="A408" s="35"/>
      <c r="B408" s="36"/>
      <c r="C408" s="248" t="s">
        <v>1174</v>
      </c>
      <c r="D408" s="248" t="s">
        <v>270</v>
      </c>
      <c r="E408" s="249" t="s">
        <v>1175</v>
      </c>
      <c r="F408" s="250" t="s">
        <v>1176</v>
      </c>
      <c r="G408" s="251" t="s">
        <v>371</v>
      </c>
      <c r="H408" s="252">
        <v>410</v>
      </c>
      <c r="I408" s="253"/>
      <c r="J408" s="254">
        <f>ROUND(I408*H408,2)</f>
        <v>0</v>
      </c>
      <c r="K408" s="255"/>
      <c r="L408" s="256"/>
      <c r="M408" s="257" t="s">
        <v>1</v>
      </c>
      <c r="N408" s="258" t="s">
        <v>40</v>
      </c>
      <c r="O408" s="94"/>
      <c r="P408" s="244">
        <f>O408*H408</f>
        <v>0</v>
      </c>
      <c r="Q408" s="244">
        <v>0</v>
      </c>
      <c r="R408" s="244">
        <f>Q408*H408</f>
        <v>0</v>
      </c>
      <c r="S408" s="244">
        <v>0</v>
      </c>
      <c r="T408" s="245">
        <f>S408*H408</f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246" t="s">
        <v>307</v>
      </c>
      <c r="AT408" s="246" t="s">
        <v>270</v>
      </c>
      <c r="AU408" s="246" t="s">
        <v>87</v>
      </c>
      <c r="AY408" s="14" t="s">
        <v>177</v>
      </c>
      <c r="BE408" s="247">
        <f>IF(N408="základná",J408,0)</f>
        <v>0</v>
      </c>
      <c r="BF408" s="247">
        <f>IF(N408="znížená",J408,0)</f>
        <v>0</v>
      </c>
      <c r="BG408" s="247">
        <f>IF(N408="zákl. prenesená",J408,0)</f>
        <v>0</v>
      </c>
      <c r="BH408" s="247">
        <f>IF(N408="zníž. prenesená",J408,0)</f>
        <v>0</v>
      </c>
      <c r="BI408" s="247">
        <f>IF(N408="nulová",J408,0)</f>
        <v>0</v>
      </c>
      <c r="BJ408" s="14" t="s">
        <v>87</v>
      </c>
      <c r="BK408" s="247">
        <f>ROUND(I408*H408,2)</f>
        <v>0</v>
      </c>
      <c r="BL408" s="14" t="s">
        <v>241</v>
      </c>
      <c r="BM408" s="246" t="s">
        <v>1177</v>
      </c>
    </row>
    <row r="409" s="2" customFormat="1" ht="16.5" customHeight="1">
      <c r="A409" s="35"/>
      <c r="B409" s="36"/>
      <c r="C409" s="248" t="s">
        <v>1178</v>
      </c>
      <c r="D409" s="248" t="s">
        <v>270</v>
      </c>
      <c r="E409" s="249" t="s">
        <v>1179</v>
      </c>
      <c r="F409" s="250" t="s">
        <v>1180</v>
      </c>
      <c r="G409" s="251" t="s">
        <v>223</v>
      </c>
      <c r="H409" s="252">
        <v>101.13200000000001</v>
      </c>
      <c r="I409" s="253"/>
      <c r="J409" s="254">
        <f>ROUND(I409*H409,2)</f>
        <v>0</v>
      </c>
      <c r="K409" s="255"/>
      <c r="L409" s="256"/>
      <c r="M409" s="257" t="s">
        <v>1</v>
      </c>
      <c r="N409" s="258" t="s">
        <v>40</v>
      </c>
      <c r="O409" s="94"/>
      <c r="P409" s="244">
        <f>O409*H409</f>
        <v>0</v>
      </c>
      <c r="Q409" s="244">
        <v>0.010999999999999999</v>
      </c>
      <c r="R409" s="244">
        <f>Q409*H409</f>
        <v>1.112452</v>
      </c>
      <c r="S409" s="244">
        <v>0</v>
      </c>
      <c r="T409" s="245">
        <f>S409*H409</f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246" t="s">
        <v>307</v>
      </c>
      <c r="AT409" s="246" t="s">
        <v>270</v>
      </c>
      <c r="AU409" s="246" t="s">
        <v>87</v>
      </c>
      <c r="AY409" s="14" t="s">
        <v>177</v>
      </c>
      <c r="BE409" s="247">
        <f>IF(N409="základná",J409,0)</f>
        <v>0</v>
      </c>
      <c r="BF409" s="247">
        <f>IF(N409="znížená",J409,0)</f>
        <v>0</v>
      </c>
      <c r="BG409" s="247">
        <f>IF(N409="zákl. prenesená",J409,0)</f>
        <v>0</v>
      </c>
      <c r="BH409" s="247">
        <f>IF(N409="zníž. prenesená",J409,0)</f>
        <v>0</v>
      </c>
      <c r="BI409" s="247">
        <f>IF(N409="nulová",J409,0)</f>
        <v>0</v>
      </c>
      <c r="BJ409" s="14" t="s">
        <v>87</v>
      </c>
      <c r="BK409" s="247">
        <f>ROUND(I409*H409,2)</f>
        <v>0</v>
      </c>
      <c r="BL409" s="14" t="s">
        <v>241</v>
      </c>
      <c r="BM409" s="246" t="s">
        <v>1181</v>
      </c>
    </row>
    <row r="410" s="2" customFormat="1" ht="24.15" customHeight="1">
      <c r="A410" s="35"/>
      <c r="B410" s="36"/>
      <c r="C410" s="234" t="s">
        <v>1182</v>
      </c>
      <c r="D410" s="234" t="s">
        <v>179</v>
      </c>
      <c r="E410" s="235" t="s">
        <v>1183</v>
      </c>
      <c r="F410" s="236" t="s">
        <v>1184</v>
      </c>
      <c r="G410" s="237" t="s">
        <v>1051</v>
      </c>
      <c r="H410" s="259"/>
      <c r="I410" s="239"/>
      <c r="J410" s="240">
        <f>ROUND(I410*H410,2)</f>
        <v>0</v>
      </c>
      <c r="K410" s="241"/>
      <c r="L410" s="41"/>
      <c r="M410" s="242" t="s">
        <v>1</v>
      </c>
      <c r="N410" s="243" t="s">
        <v>40</v>
      </c>
      <c r="O410" s="94"/>
      <c r="P410" s="244">
        <f>O410*H410</f>
        <v>0</v>
      </c>
      <c r="Q410" s="244">
        <v>0</v>
      </c>
      <c r="R410" s="244">
        <f>Q410*H410</f>
        <v>0</v>
      </c>
      <c r="S410" s="244">
        <v>0</v>
      </c>
      <c r="T410" s="245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246" t="s">
        <v>241</v>
      </c>
      <c r="AT410" s="246" t="s">
        <v>179</v>
      </c>
      <c r="AU410" s="246" t="s">
        <v>87</v>
      </c>
      <c r="AY410" s="14" t="s">
        <v>177</v>
      </c>
      <c r="BE410" s="247">
        <f>IF(N410="základná",J410,0)</f>
        <v>0</v>
      </c>
      <c r="BF410" s="247">
        <f>IF(N410="znížená",J410,0)</f>
        <v>0</v>
      </c>
      <c r="BG410" s="247">
        <f>IF(N410="zákl. prenesená",J410,0)</f>
        <v>0</v>
      </c>
      <c r="BH410" s="247">
        <f>IF(N410="zníž. prenesená",J410,0)</f>
        <v>0</v>
      </c>
      <c r="BI410" s="247">
        <f>IF(N410="nulová",J410,0)</f>
        <v>0</v>
      </c>
      <c r="BJ410" s="14" t="s">
        <v>87</v>
      </c>
      <c r="BK410" s="247">
        <f>ROUND(I410*H410,2)</f>
        <v>0</v>
      </c>
      <c r="BL410" s="14" t="s">
        <v>241</v>
      </c>
      <c r="BM410" s="246" t="s">
        <v>1185</v>
      </c>
    </row>
    <row r="411" s="12" customFormat="1" ht="22.8" customHeight="1">
      <c r="A411" s="12"/>
      <c r="B411" s="218"/>
      <c r="C411" s="219"/>
      <c r="D411" s="220" t="s">
        <v>73</v>
      </c>
      <c r="E411" s="232" t="s">
        <v>1186</v>
      </c>
      <c r="F411" s="232" t="s">
        <v>1187</v>
      </c>
      <c r="G411" s="219"/>
      <c r="H411" s="219"/>
      <c r="I411" s="222"/>
      <c r="J411" s="233">
        <f>BK411</f>
        <v>0</v>
      </c>
      <c r="K411" s="219"/>
      <c r="L411" s="224"/>
      <c r="M411" s="225"/>
      <c r="N411" s="226"/>
      <c r="O411" s="226"/>
      <c r="P411" s="227">
        <f>SUM(P412:P433)</f>
        <v>0</v>
      </c>
      <c r="Q411" s="226"/>
      <c r="R411" s="227">
        <f>SUM(R412:R433)</f>
        <v>17.381880460000001</v>
      </c>
      <c r="S411" s="226"/>
      <c r="T411" s="228">
        <f>SUM(T412:T433)</f>
        <v>0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229" t="s">
        <v>87</v>
      </c>
      <c r="AT411" s="230" t="s">
        <v>73</v>
      </c>
      <c r="AU411" s="230" t="s">
        <v>81</v>
      </c>
      <c r="AY411" s="229" t="s">
        <v>177</v>
      </c>
      <c r="BK411" s="231">
        <f>SUM(BK412:BK433)</f>
        <v>0</v>
      </c>
    </row>
    <row r="412" s="2" customFormat="1" ht="16.5" customHeight="1">
      <c r="A412" s="35"/>
      <c r="B412" s="36"/>
      <c r="C412" s="234" t="s">
        <v>1188</v>
      </c>
      <c r="D412" s="234" t="s">
        <v>179</v>
      </c>
      <c r="E412" s="235" t="s">
        <v>1189</v>
      </c>
      <c r="F412" s="236" t="s">
        <v>1190</v>
      </c>
      <c r="G412" s="237" t="s">
        <v>223</v>
      </c>
      <c r="H412" s="238">
        <v>830.54499999999996</v>
      </c>
      <c r="I412" s="239"/>
      <c r="J412" s="240">
        <f>ROUND(I412*H412,2)</f>
        <v>0</v>
      </c>
      <c r="K412" s="241"/>
      <c r="L412" s="41"/>
      <c r="M412" s="242" t="s">
        <v>1</v>
      </c>
      <c r="N412" s="243" t="s">
        <v>40</v>
      </c>
      <c r="O412" s="94"/>
      <c r="P412" s="244">
        <f>O412*H412</f>
        <v>0</v>
      </c>
      <c r="Q412" s="244">
        <v>0</v>
      </c>
      <c r="R412" s="244">
        <f>Q412*H412</f>
        <v>0</v>
      </c>
      <c r="S412" s="244">
        <v>0</v>
      </c>
      <c r="T412" s="245">
        <f>S412*H412</f>
        <v>0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246" t="s">
        <v>241</v>
      </c>
      <c r="AT412" s="246" t="s">
        <v>179</v>
      </c>
      <c r="AU412" s="246" t="s">
        <v>87</v>
      </c>
      <c r="AY412" s="14" t="s">
        <v>177</v>
      </c>
      <c r="BE412" s="247">
        <f>IF(N412="základná",J412,0)</f>
        <v>0</v>
      </c>
      <c r="BF412" s="247">
        <f>IF(N412="znížená",J412,0)</f>
        <v>0</v>
      </c>
      <c r="BG412" s="247">
        <f>IF(N412="zákl. prenesená",J412,0)</f>
        <v>0</v>
      </c>
      <c r="BH412" s="247">
        <f>IF(N412="zníž. prenesená",J412,0)</f>
        <v>0</v>
      </c>
      <c r="BI412" s="247">
        <f>IF(N412="nulová",J412,0)</f>
        <v>0</v>
      </c>
      <c r="BJ412" s="14" t="s">
        <v>87</v>
      </c>
      <c r="BK412" s="247">
        <f>ROUND(I412*H412,2)</f>
        <v>0</v>
      </c>
      <c r="BL412" s="14" t="s">
        <v>241</v>
      </c>
      <c r="BM412" s="246" t="s">
        <v>1191</v>
      </c>
    </row>
    <row r="413" s="2" customFormat="1" ht="16.5" customHeight="1">
      <c r="A413" s="35"/>
      <c r="B413" s="36"/>
      <c r="C413" s="248" t="s">
        <v>1192</v>
      </c>
      <c r="D413" s="248" t="s">
        <v>270</v>
      </c>
      <c r="E413" s="249" t="s">
        <v>1193</v>
      </c>
      <c r="F413" s="250" t="s">
        <v>1194</v>
      </c>
      <c r="G413" s="251" t="s">
        <v>223</v>
      </c>
      <c r="H413" s="252">
        <v>955.12699999999995</v>
      </c>
      <c r="I413" s="253"/>
      <c r="J413" s="254">
        <f>ROUND(I413*H413,2)</f>
        <v>0</v>
      </c>
      <c r="K413" s="255"/>
      <c r="L413" s="256"/>
      <c r="M413" s="257" t="s">
        <v>1</v>
      </c>
      <c r="N413" s="258" t="s">
        <v>40</v>
      </c>
      <c r="O413" s="94"/>
      <c r="P413" s="244">
        <f>O413*H413</f>
        <v>0</v>
      </c>
      <c r="Q413" s="244">
        <v>0.00010000000000000001</v>
      </c>
      <c r="R413" s="244">
        <f>Q413*H413</f>
        <v>0.095512700000000006</v>
      </c>
      <c r="S413" s="244">
        <v>0</v>
      </c>
      <c r="T413" s="245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246" t="s">
        <v>307</v>
      </c>
      <c r="AT413" s="246" t="s">
        <v>270</v>
      </c>
      <c r="AU413" s="246" t="s">
        <v>87</v>
      </c>
      <c r="AY413" s="14" t="s">
        <v>177</v>
      </c>
      <c r="BE413" s="247">
        <f>IF(N413="základná",J413,0)</f>
        <v>0</v>
      </c>
      <c r="BF413" s="247">
        <f>IF(N413="znížená",J413,0)</f>
        <v>0</v>
      </c>
      <c r="BG413" s="247">
        <f>IF(N413="zákl. prenesená",J413,0)</f>
        <v>0</v>
      </c>
      <c r="BH413" s="247">
        <f>IF(N413="zníž. prenesená",J413,0)</f>
        <v>0</v>
      </c>
      <c r="BI413" s="247">
        <f>IF(N413="nulová",J413,0)</f>
        <v>0</v>
      </c>
      <c r="BJ413" s="14" t="s">
        <v>87</v>
      </c>
      <c r="BK413" s="247">
        <f>ROUND(I413*H413,2)</f>
        <v>0</v>
      </c>
      <c r="BL413" s="14" t="s">
        <v>241</v>
      </c>
      <c r="BM413" s="246" t="s">
        <v>1195</v>
      </c>
    </row>
    <row r="414" s="2" customFormat="1" ht="24.15" customHeight="1">
      <c r="A414" s="35"/>
      <c r="B414" s="36"/>
      <c r="C414" s="234" t="s">
        <v>1196</v>
      </c>
      <c r="D414" s="234" t="s">
        <v>179</v>
      </c>
      <c r="E414" s="235" t="s">
        <v>1197</v>
      </c>
      <c r="F414" s="236" t="s">
        <v>1198</v>
      </c>
      <c r="G414" s="237" t="s">
        <v>223</v>
      </c>
      <c r="H414" s="238">
        <v>733.19500000000005</v>
      </c>
      <c r="I414" s="239"/>
      <c r="J414" s="240">
        <f>ROUND(I414*H414,2)</f>
        <v>0</v>
      </c>
      <c r="K414" s="241"/>
      <c r="L414" s="41"/>
      <c r="M414" s="242" t="s">
        <v>1</v>
      </c>
      <c r="N414" s="243" t="s">
        <v>40</v>
      </c>
      <c r="O414" s="94"/>
      <c r="P414" s="244">
        <f>O414*H414</f>
        <v>0</v>
      </c>
      <c r="Q414" s="244">
        <v>0</v>
      </c>
      <c r="R414" s="244">
        <f>Q414*H414</f>
        <v>0</v>
      </c>
      <c r="S414" s="244">
        <v>0</v>
      </c>
      <c r="T414" s="245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246" t="s">
        <v>241</v>
      </c>
      <c r="AT414" s="246" t="s">
        <v>179</v>
      </c>
      <c r="AU414" s="246" t="s">
        <v>87</v>
      </c>
      <c r="AY414" s="14" t="s">
        <v>177</v>
      </c>
      <c r="BE414" s="247">
        <f>IF(N414="základná",J414,0)</f>
        <v>0</v>
      </c>
      <c r="BF414" s="247">
        <f>IF(N414="znížená",J414,0)</f>
        <v>0</v>
      </c>
      <c r="BG414" s="247">
        <f>IF(N414="zákl. prenesená",J414,0)</f>
        <v>0</v>
      </c>
      <c r="BH414" s="247">
        <f>IF(N414="zníž. prenesená",J414,0)</f>
        <v>0</v>
      </c>
      <c r="BI414" s="247">
        <f>IF(N414="nulová",J414,0)</f>
        <v>0</v>
      </c>
      <c r="BJ414" s="14" t="s">
        <v>87</v>
      </c>
      <c r="BK414" s="247">
        <f>ROUND(I414*H414,2)</f>
        <v>0</v>
      </c>
      <c r="BL414" s="14" t="s">
        <v>241</v>
      </c>
      <c r="BM414" s="246" t="s">
        <v>1199</v>
      </c>
    </row>
    <row r="415" s="2" customFormat="1" ht="24.15" customHeight="1">
      <c r="A415" s="35"/>
      <c r="B415" s="36"/>
      <c r="C415" s="248" t="s">
        <v>1200</v>
      </c>
      <c r="D415" s="248" t="s">
        <v>270</v>
      </c>
      <c r="E415" s="249" t="s">
        <v>1201</v>
      </c>
      <c r="F415" s="250" t="s">
        <v>1202</v>
      </c>
      <c r="G415" s="251" t="s">
        <v>223</v>
      </c>
      <c r="H415" s="252">
        <v>1503.05</v>
      </c>
      <c r="I415" s="253"/>
      <c r="J415" s="254">
        <f>ROUND(I415*H415,2)</f>
        <v>0</v>
      </c>
      <c r="K415" s="255"/>
      <c r="L415" s="256"/>
      <c r="M415" s="257" t="s">
        <v>1</v>
      </c>
      <c r="N415" s="258" t="s">
        <v>40</v>
      </c>
      <c r="O415" s="94"/>
      <c r="P415" s="244">
        <f>O415*H415</f>
        <v>0</v>
      </c>
      <c r="Q415" s="244">
        <v>0.0019599999999999999</v>
      </c>
      <c r="R415" s="244">
        <f>Q415*H415</f>
        <v>2.9459779999999998</v>
      </c>
      <c r="S415" s="244">
        <v>0</v>
      </c>
      <c r="T415" s="245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246" t="s">
        <v>307</v>
      </c>
      <c r="AT415" s="246" t="s">
        <v>270</v>
      </c>
      <c r="AU415" s="246" t="s">
        <v>87</v>
      </c>
      <c r="AY415" s="14" t="s">
        <v>177</v>
      </c>
      <c r="BE415" s="247">
        <f>IF(N415="základná",J415,0)</f>
        <v>0</v>
      </c>
      <c r="BF415" s="247">
        <f>IF(N415="znížená",J415,0)</f>
        <v>0</v>
      </c>
      <c r="BG415" s="247">
        <f>IF(N415="zákl. prenesená",J415,0)</f>
        <v>0</v>
      </c>
      <c r="BH415" s="247">
        <f>IF(N415="zníž. prenesená",J415,0)</f>
        <v>0</v>
      </c>
      <c r="BI415" s="247">
        <f>IF(N415="nulová",J415,0)</f>
        <v>0</v>
      </c>
      <c r="BJ415" s="14" t="s">
        <v>87</v>
      </c>
      <c r="BK415" s="247">
        <f>ROUND(I415*H415,2)</f>
        <v>0</v>
      </c>
      <c r="BL415" s="14" t="s">
        <v>241</v>
      </c>
      <c r="BM415" s="246" t="s">
        <v>1203</v>
      </c>
    </row>
    <row r="416" s="2" customFormat="1" ht="24.15" customHeight="1">
      <c r="A416" s="35"/>
      <c r="B416" s="36"/>
      <c r="C416" s="234" t="s">
        <v>1204</v>
      </c>
      <c r="D416" s="234" t="s">
        <v>179</v>
      </c>
      <c r="E416" s="235" t="s">
        <v>1205</v>
      </c>
      <c r="F416" s="236" t="s">
        <v>1206</v>
      </c>
      <c r="G416" s="237" t="s">
        <v>223</v>
      </c>
      <c r="H416" s="238">
        <v>672.774</v>
      </c>
      <c r="I416" s="239"/>
      <c r="J416" s="240">
        <f>ROUND(I416*H416,2)</f>
        <v>0</v>
      </c>
      <c r="K416" s="241"/>
      <c r="L416" s="41"/>
      <c r="M416" s="242" t="s">
        <v>1</v>
      </c>
      <c r="N416" s="243" t="s">
        <v>40</v>
      </c>
      <c r="O416" s="94"/>
      <c r="P416" s="244">
        <f>O416*H416</f>
        <v>0</v>
      </c>
      <c r="Q416" s="244">
        <v>0</v>
      </c>
      <c r="R416" s="244">
        <f>Q416*H416</f>
        <v>0</v>
      </c>
      <c r="S416" s="244">
        <v>0</v>
      </c>
      <c r="T416" s="245">
        <f>S416*H416</f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246" t="s">
        <v>241</v>
      </c>
      <c r="AT416" s="246" t="s">
        <v>179</v>
      </c>
      <c r="AU416" s="246" t="s">
        <v>87</v>
      </c>
      <c r="AY416" s="14" t="s">
        <v>177</v>
      </c>
      <c r="BE416" s="247">
        <f>IF(N416="základná",J416,0)</f>
        <v>0</v>
      </c>
      <c r="BF416" s="247">
        <f>IF(N416="znížená",J416,0)</f>
        <v>0</v>
      </c>
      <c r="BG416" s="247">
        <f>IF(N416="zákl. prenesená",J416,0)</f>
        <v>0</v>
      </c>
      <c r="BH416" s="247">
        <f>IF(N416="zníž. prenesená",J416,0)</f>
        <v>0</v>
      </c>
      <c r="BI416" s="247">
        <f>IF(N416="nulová",J416,0)</f>
        <v>0</v>
      </c>
      <c r="BJ416" s="14" t="s">
        <v>87</v>
      </c>
      <c r="BK416" s="247">
        <f>ROUND(I416*H416,2)</f>
        <v>0</v>
      </c>
      <c r="BL416" s="14" t="s">
        <v>241</v>
      </c>
      <c r="BM416" s="246" t="s">
        <v>1207</v>
      </c>
    </row>
    <row r="417" s="2" customFormat="1" ht="21.75" customHeight="1">
      <c r="A417" s="35"/>
      <c r="B417" s="36"/>
      <c r="C417" s="248" t="s">
        <v>1208</v>
      </c>
      <c r="D417" s="248" t="s">
        <v>270</v>
      </c>
      <c r="E417" s="249" t="s">
        <v>1209</v>
      </c>
      <c r="F417" s="250" t="s">
        <v>1210</v>
      </c>
      <c r="G417" s="251" t="s">
        <v>223</v>
      </c>
      <c r="H417" s="252">
        <v>131.58000000000001</v>
      </c>
      <c r="I417" s="253"/>
      <c r="J417" s="254">
        <f>ROUND(I417*H417,2)</f>
        <v>0</v>
      </c>
      <c r="K417" s="255"/>
      <c r="L417" s="256"/>
      <c r="M417" s="257" t="s">
        <v>1</v>
      </c>
      <c r="N417" s="258" t="s">
        <v>40</v>
      </c>
      <c r="O417" s="94"/>
      <c r="P417" s="244">
        <f>O417*H417</f>
        <v>0</v>
      </c>
      <c r="Q417" s="244">
        <v>0.010800000000000001</v>
      </c>
      <c r="R417" s="244">
        <f>Q417*H417</f>
        <v>1.4210640000000001</v>
      </c>
      <c r="S417" s="244">
        <v>0</v>
      </c>
      <c r="T417" s="245">
        <f>S417*H417</f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246" t="s">
        <v>307</v>
      </c>
      <c r="AT417" s="246" t="s">
        <v>270</v>
      </c>
      <c r="AU417" s="246" t="s">
        <v>87</v>
      </c>
      <c r="AY417" s="14" t="s">
        <v>177</v>
      </c>
      <c r="BE417" s="247">
        <f>IF(N417="základná",J417,0)</f>
        <v>0</v>
      </c>
      <c r="BF417" s="247">
        <f>IF(N417="znížená",J417,0)</f>
        <v>0</v>
      </c>
      <c r="BG417" s="247">
        <f>IF(N417="zákl. prenesená",J417,0)</f>
        <v>0</v>
      </c>
      <c r="BH417" s="247">
        <f>IF(N417="zníž. prenesená",J417,0)</f>
        <v>0</v>
      </c>
      <c r="BI417" s="247">
        <f>IF(N417="nulová",J417,0)</f>
        <v>0</v>
      </c>
      <c r="BJ417" s="14" t="s">
        <v>87</v>
      </c>
      <c r="BK417" s="247">
        <f>ROUND(I417*H417,2)</f>
        <v>0</v>
      </c>
      <c r="BL417" s="14" t="s">
        <v>241</v>
      </c>
      <c r="BM417" s="246" t="s">
        <v>1211</v>
      </c>
    </row>
    <row r="418" s="2" customFormat="1" ht="21.75" customHeight="1">
      <c r="A418" s="35"/>
      <c r="B418" s="36"/>
      <c r="C418" s="248" t="s">
        <v>1212</v>
      </c>
      <c r="D418" s="248" t="s">
        <v>270</v>
      </c>
      <c r="E418" s="249" t="s">
        <v>1213</v>
      </c>
      <c r="F418" s="250" t="s">
        <v>1214</v>
      </c>
      <c r="G418" s="251" t="s">
        <v>223</v>
      </c>
      <c r="H418" s="252">
        <v>10.725</v>
      </c>
      <c r="I418" s="253"/>
      <c r="J418" s="254">
        <f>ROUND(I418*H418,2)</f>
        <v>0</v>
      </c>
      <c r="K418" s="255"/>
      <c r="L418" s="256"/>
      <c r="M418" s="257" t="s">
        <v>1</v>
      </c>
      <c r="N418" s="258" t="s">
        <v>40</v>
      </c>
      <c r="O418" s="94"/>
      <c r="P418" s="244">
        <f>O418*H418</f>
        <v>0</v>
      </c>
      <c r="Q418" s="244">
        <v>0.010800000000000001</v>
      </c>
      <c r="R418" s="244">
        <f>Q418*H418</f>
        <v>0.11583</v>
      </c>
      <c r="S418" s="244">
        <v>0</v>
      </c>
      <c r="T418" s="245">
        <f>S418*H418</f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246" t="s">
        <v>307</v>
      </c>
      <c r="AT418" s="246" t="s">
        <v>270</v>
      </c>
      <c r="AU418" s="246" t="s">
        <v>87</v>
      </c>
      <c r="AY418" s="14" t="s">
        <v>177</v>
      </c>
      <c r="BE418" s="247">
        <f>IF(N418="základná",J418,0)</f>
        <v>0</v>
      </c>
      <c r="BF418" s="247">
        <f>IF(N418="znížená",J418,0)</f>
        <v>0</v>
      </c>
      <c r="BG418" s="247">
        <f>IF(N418="zákl. prenesená",J418,0)</f>
        <v>0</v>
      </c>
      <c r="BH418" s="247">
        <f>IF(N418="zníž. prenesená",J418,0)</f>
        <v>0</v>
      </c>
      <c r="BI418" s="247">
        <f>IF(N418="nulová",J418,0)</f>
        <v>0</v>
      </c>
      <c r="BJ418" s="14" t="s">
        <v>87</v>
      </c>
      <c r="BK418" s="247">
        <f>ROUND(I418*H418,2)</f>
        <v>0</v>
      </c>
      <c r="BL418" s="14" t="s">
        <v>241</v>
      </c>
      <c r="BM418" s="246" t="s">
        <v>1215</v>
      </c>
    </row>
    <row r="419" s="2" customFormat="1" ht="21.75" customHeight="1">
      <c r="A419" s="35"/>
      <c r="B419" s="36"/>
      <c r="C419" s="248" t="s">
        <v>1216</v>
      </c>
      <c r="D419" s="248" t="s">
        <v>270</v>
      </c>
      <c r="E419" s="249" t="s">
        <v>1217</v>
      </c>
      <c r="F419" s="250" t="s">
        <v>1218</v>
      </c>
      <c r="G419" s="251" t="s">
        <v>223</v>
      </c>
      <c r="H419" s="252">
        <v>266.52499999999998</v>
      </c>
      <c r="I419" s="253"/>
      <c r="J419" s="254">
        <f>ROUND(I419*H419,2)</f>
        <v>0</v>
      </c>
      <c r="K419" s="255"/>
      <c r="L419" s="256"/>
      <c r="M419" s="257" t="s">
        <v>1</v>
      </c>
      <c r="N419" s="258" t="s">
        <v>40</v>
      </c>
      <c r="O419" s="94"/>
      <c r="P419" s="244">
        <f>O419*H419</f>
        <v>0</v>
      </c>
      <c r="Q419" s="244">
        <v>0.010800000000000001</v>
      </c>
      <c r="R419" s="244">
        <f>Q419*H419</f>
        <v>2.8784700000000001</v>
      </c>
      <c r="S419" s="244">
        <v>0</v>
      </c>
      <c r="T419" s="245">
        <f>S419*H419</f>
        <v>0</v>
      </c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R419" s="246" t="s">
        <v>307</v>
      </c>
      <c r="AT419" s="246" t="s">
        <v>270</v>
      </c>
      <c r="AU419" s="246" t="s">
        <v>87</v>
      </c>
      <c r="AY419" s="14" t="s">
        <v>177</v>
      </c>
      <c r="BE419" s="247">
        <f>IF(N419="základná",J419,0)</f>
        <v>0</v>
      </c>
      <c r="BF419" s="247">
        <f>IF(N419="znížená",J419,0)</f>
        <v>0</v>
      </c>
      <c r="BG419" s="247">
        <f>IF(N419="zákl. prenesená",J419,0)</f>
        <v>0</v>
      </c>
      <c r="BH419" s="247">
        <f>IF(N419="zníž. prenesená",J419,0)</f>
        <v>0</v>
      </c>
      <c r="BI419" s="247">
        <f>IF(N419="nulová",J419,0)</f>
        <v>0</v>
      </c>
      <c r="BJ419" s="14" t="s">
        <v>87</v>
      </c>
      <c r="BK419" s="247">
        <f>ROUND(I419*H419,2)</f>
        <v>0</v>
      </c>
      <c r="BL419" s="14" t="s">
        <v>241</v>
      </c>
      <c r="BM419" s="246" t="s">
        <v>1219</v>
      </c>
    </row>
    <row r="420" s="2" customFormat="1" ht="21.75" customHeight="1">
      <c r="A420" s="35"/>
      <c r="B420" s="36"/>
      <c r="C420" s="248" t="s">
        <v>1220</v>
      </c>
      <c r="D420" s="248" t="s">
        <v>270</v>
      </c>
      <c r="E420" s="249" t="s">
        <v>1221</v>
      </c>
      <c r="F420" s="250" t="s">
        <v>1222</v>
      </c>
      <c r="G420" s="251" t="s">
        <v>223</v>
      </c>
      <c r="H420" s="252">
        <v>266.52499999999998</v>
      </c>
      <c r="I420" s="253"/>
      <c r="J420" s="254">
        <f>ROUND(I420*H420,2)</f>
        <v>0</v>
      </c>
      <c r="K420" s="255"/>
      <c r="L420" s="256"/>
      <c r="M420" s="257" t="s">
        <v>1</v>
      </c>
      <c r="N420" s="258" t="s">
        <v>40</v>
      </c>
      <c r="O420" s="94"/>
      <c r="P420" s="244">
        <f>O420*H420</f>
        <v>0</v>
      </c>
      <c r="Q420" s="244">
        <v>0.010800000000000001</v>
      </c>
      <c r="R420" s="244">
        <f>Q420*H420</f>
        <v>2.8784700000000001</v>
      </c>
      <c r="S420" s="244">
        <v>0</v>
      </c>
      <c r="T420" s="245">
        <f>S420*H420</f>
        <v>0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246" t="s">
        <v>307</v>
      </c>
      <c r="AT420" s="246" t="s">
        <v>270</v>
      </c>
      <c r="AU420" s="246" t="s">
        <v>87</v>
      </c>
      <c r="AY420" s="14" t="s">
        <v>177</v>
      </c>
      <c r="BE420" s="247">
        <f>IF(N420="základná",J420,0)</f>
        <v>0</v>
      </c>
      <c r="BF420" s="247">
        <f>IF(N420="znížená",J420,0)</f>
        <v>0</v>
      </c>
      <c r="BG420" s="247">
        <f>IF(N420="zákl. prenesená",J420,0)</f>
        <v>0</v>
      </c>
      <c r="BH420" s="247">
        <f>IF(N420="zníž. prenesená",J420,0)</f>
        <v>0</v>
      </c>
      <c r="BI420" s="247">
        <f>IF(N420="nulová",J420,0)</f>
        <v>0</v>
      </c>
      <c r="BJ420" s="14" t="s">
        <v>87</v>
      </c>
      <c r="BK420" s="247">
        <f>ROUND(I420*H420,2)</f>
        <v>0</v>
      </c>
      <c r="BL420" s="14" t="s">
        <v>241</v>
      </c>
      <c r="BM420" s="246" t="s">
        <v>1223</v>
      </c>
    </row>
    <row r="421" s="2" customFormat="1" ht="33" customHeight="1">
      <c r="A421" s="35"/>
      <c r="B421" s="36"/>
      <c r="C421" s="234" t="s">
        <v>1224</v>
      </c>
      <c r="D421" s="234" t="s">
        <v>179</v>
      </c>
      <c r="E421" s="235" t="s">
        <v>1225</v>
      </c>
      <c r="F421" s="236" t="s">
        <v>1226</v>
      </c>
      <c r="G421" s="237" t="s">
        <v>223</v>
      </c>
      <c r="H421" s="238">
        <v>41.93</v>
      </c>
      <c r="I421" s="239"/>
      <c r="J421" s="240">
        <f>ROUND(I421*H421,2)</f>
        <v>0</v>
      </c>
      <c r="K421" s="241"/>
      <c r="L421" s="41"/>
      <c r="M421" s="242" t="s">
        <v>1</v>
      </c>
      <c r="N421" s="243" t="s">
        <v>40</v>
      </c>
      <c r="O421" s="94"/>
      <c r="P421" s="244">
        <f>O421*H421</f>
        <v>0</v>
      </c>
      <c r="Q421" s="244">
        <v>0</v>
      </c>
      <c r="R421" s="244">
        <f>Q421*H421</f>
        <v>0</v>
      </c>
      <c r="S421" s="244">
        <v>0</v>
      </c>
      <c r="T421" s="245">
        <f>S421*H421</f>
        <v>0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246" t="s">
        <v>241</v>
      </c>
      <c r="AT421" s="246" t="s">
        <v>179</v>
      </c>
      <c r="AU421" s="246" t="s">
        <v>87</v>
      </c>
      <c r="AY421" s="14" t="s">
        <v>177</v>
      </c>
      <c r="BE421" s="247">
        <f>IF(N421="základná",J421,0)</f>
        <v>0</v>
      </c>
      <c r="BF421" s="247">
        <f>IF(N421="znížená",J421,0)</f>
        <v>0</v>
      </c>
      <c r="BG421" s="247">
        <f>IF(N421="zákl. prenesená",J421,0)</f>
        <v>0</v>
      </c>
      <c r="BH421" s="247">
        <f>IF(N421="zníž. prenesená",J421,0)</f>
        <v>0</v>
      </c>
      <c r="BI421" s="247">
        <f>IF(N421="nulová",J421,0)</f>
        <v>0</v>
      </c>
      <c r="BJ421" s="14" t="s">
        <v>87</v>
      </c>
      <c r="BK421" s="247">
        <f>ROUND(I421*H421,2)</f>
        <v>0</v>
      </c>
      <c r="BL421" s="14" t="s">
        <v>241</v>
      </c>
      <c r="BM421" s="246" t="s">
        <v>1227</v>
      </c>
    </row>
    <row r="422" s="2" customFormat="1" ht="16.5" customHeight="1">
      <c r="A422" s="35"/>
      <c r="B422" s="36"/>
      <c r="C422" s="248" t="s">
        <v>1228</v>
      </c>
      <c r="D422" s="248" t="s">
        <v>270</v>
      </c>
      <c r="E422" s="249" t="s">
        <v>1229</v>
      </c>
      <c r="F422" s="250" t="s">
        <v>1230</v>
      </c>
      <c r="G422" s="251" t="s">
        <v>223</v>
      </c>
      <c r="H422" s="252">
        <v>47.045000000000002</v>
      </c>
      <c r="I422" s="253"/>
      <c r="J422" s="254">
        <f>ROUND(I422*H422,2)</f>
        <v>0</v>
      </c>
      <c r="K422" s="255"/>
      <c r="L422" s="256"/>
      <c r="M422" s="257" t="s">
        <v>1</v>
      </c>
      <c r="N422" s="258" t="s">
        <v>40</v>
      </c>
      <c r="O422" s="94"/>
      <c r="P422" s="244">
        <f>O422*H422</f>
        <v>0</v>
      </c>
      <c r="Q422" s="244">
        <v>0.0054000000000000003</v>
      </c>
      <c r="R422" s="244">
        <f>Q422*H422</f>
        <v>0.25404300000000002</v>
      </c>
      <c r="S422" s="244">
        <v>0</v>
      </c>
      <c r="T422" s="245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246" t="s">
        <v>307</v>
      </c>
      <c r="AT422" s="246" t="s">
        <v>270</v>
      </c>
      <c r="AU422" s="246" t="s">
        <v>87</v>
      </c>
      <c r="AY422" s="14" t="s">
        <v>177</v>
      </c>
      <c r="BE422" s="247">
        <f>IF(N422="základná",J422,0)</f>
        <v>0</v>
      </c>
      <c r="BF422" s="247">
        <f>IF(N422="znížená",J422,0)</f>
        <v>0</v>
      </c>
      <c r="BG422" s="247">
        <f>IF(N422="zákl. prenesená",J422,0)</f>
        <v>0</v>
      </c>
      <c r="BH422" s="247">
        <f>IF(N422="zníž. prenesená",J422,0)</f>
        <v>0</v>
      </c>
      <c r="BI422" s="247">
        <f>IF(N422="nulová",J422,0)</f>
        <v>0</v>
      </c>
      <c r="BJ422" s="14" t="s">
        <v>87</v>
      </c>
      <c r="BK422" s="247">
        <f>ROUND(I422*H422,2)</f>
        <v>0</v>
      </c>
      <c r="BL422" s="14" t="s">
        <v>241</v>
      </c>
      <c r="BM422" s="246" t="s">
        <v>1231</v>
      </c>
    </row>
    <row r="423" s="2" customFormat="1" ht="24.15" customHeight="1">
      <c r="A423" s="35"/>
      <c r="B423" s="36"/>
      <c r="C423" s="234" t="s">
        <v>1232</v>
      </c>
      <c r="D423" s="234" t="s">
        <v>179</v>
      </c>
      <c r="E423" s="235" t="s">
        <v>1233</v>
      </c>
      <c r="F423" s="236" t="s">
        <v>1234</v>
      </c>
      <c r="G423" s="237" t="s">
        <v>223</v>
      </c>
      <c r="H423" s="238">
        <v>488.35300000000001</v>
      </c>
      <c r="I423" s="239"/>
      <c r="J423" s="240">
        <f>ROUND(I423*H423,2)</f>
        <v>0</v>
      </c>
      <c r="K423" s="241"/>
      <c r="L423" s="41"/>
      <c r="M423" s="242" t="s">
        <v>1</v>
      </c>
      <c r="N423" s="243" t="s">
        <v>40</v>
      </c>
      <c r="O423" s="94"/>
      <c r="P423" s="244">
        <f>O423*H423</f>
        <v>0</v>
      </c>
      <c r="Q423" s="244">
        <v>0</v>
      </c>
      <c r="R423" s="244">
        <f>Q423*H423</f>
        <v>0</v>
      </c>
      <c r="S423" s="244">
        <v>0</v>
      </c>
      <c r="T423" s="245">
        <f>S423*H423</f>
        <v>0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246" t="s">
        <v>241</v>
      </c>
      <c r="AT423" s="246" t="s">
        <v>179</v>
      </c>
      <c r="AU423" s="246" t="s">
        <v>87</v>
      </c>
      <c r="AY423" s="14" t="s">
        <v>177</v>
      </c>
      <c r="BE423" s="247">
        <f>IF(N423="základná",J423,0)</f>
        <v>0</v>
      </c>
      <c r="BF423" s="247">
        <f>IF(N423="znížená",J423,0)</f>
        <v>0</v>
      </c>
      <c r="BG423" s="247">
        <f>IF(N423="zákl. prenesená",J423,0)</f>
        <v>0</v>
      </c>
      <c r="BH423" s="247">
        <f>IF(N423="zníž. prenesená",J423,0)</f>
        <v>0</v>
      </c>
      <c r="BI423" s="247">
        <f>IF(N423="nulová",J423,0)</f>
        <v>0</v>
      </c>
      <c r="BJ423" s="14" t="s">
        <v>87</v>
      </c>
      <c r="BK423" s="247">
        <f>ROUND(I423*H423,2)</f>
        <v>0</v>
      </c>
      <c r="BL423" s="14" t="s">
        <v>241</v>
      </c>
      <c r="BM423" s="246" t="s">
        <v>1235</v>
      </c>
    </row>
    <row r="424" s="2" customFormat="1" ht="24.15" customHeight="1">
      <c r="A424" s="35"/>
      <c r="B424" s="36"/>
      <c r="C424" s="248" t="s">
        <v>1236</v>
      </c>
      <c r="D424" s="248" t="s">
        <v>270</v>
      </c>
      <c r="E424" s="249" t="s">
        <v>1237</v>
      </c>
      <c r="F424" s="250" t="s">
        <v>1238</v>
      </c>
      <c r="G424" s="251" t="s">
        <v>187</v>
      </c>
      <c r="H424" s="252">
        <v>49.811999999999998</v>
      </c>
      <c r="I424" s="253"/>
      <c r="J424" s="254">
        <f>ROUND(I424*H424,2)</f>
        <v>0</v>
      </c>
      <c r="K424" s="255"/>
      <c r="L424" s="256"/>
      <c r="M424" s="257" t="s">
        <v>1</v>
      </c>
      <c r="N424" s="258" t="s">
        <v>40</v>
      </c>
      <c r="O424" s="94"/>
      <c r="P424" s="244">
        <f>O424*H424</f>
        <v>0</v>
      </c>
      <c r="Q424" s="244">
        <v>0.029000000000000001</v>
      </c>
      <c r="R424" s="244">
        <f>Q424*H424</f>
        <v>1.4445479999999999</v>
      </c>
      <c r="S424" s="244">
        <v>0</v>
      </c>
      <c r="T424" s="245">
        <f>S424*H424</f>
        <v>0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246" t="s">
        <v>307</v>
      </c>
      <c r="AT424" s="246" t="s">
        <v>270</v>
      </c>
      <c r="AU424" s="246" t="s">
        <v>87</v>
      </c>
      <c r="AY424" s="14" t="s">
        <v>177</v>
      </c>
      <c r="BE424" s="247">
        <f>IF(N424="základná",J424,0)</f>
        <v>0</v>
      </c>
      <c r="BF424" s="247">
        <f>IF(N424="znížená",J424,0)</f>
        <v>0</v>
      </c>
      <c r="BG424" s="247">
        <f>IF(N424="zákl. prenesená",J424,0)</f>
        <v>0</v>
      </c>
      <c r="BH424" s="247">
        <f>IF(N424="zníž. prenesená",J424,0)</f>
        <v>0</v>
      </c>
      <c r="BI424" s="247">
        <f>IF(N424="nulová",J424,0)</f>
        <v>0</v>
      </c>
      <c r="BJ424" s="14" t="s">
        <v>87</v>
      </c>
      <c r="BK424" s="247">
        <f>ROUND(I424*H424,2)</f>
        <v>0</v>
      </c>
      <c r="BL424" s="14" t="s">
        <v>241</v>
      </c>
      <c r="BM424" s="246" t="s">
        <v>1239</v>
      </c>
    </row>
    <row r="425" s="2" customFormat="1" ht="24.15" customHeight="1">
      <c r="A425" s="35"/>
      <c r="B425" s="36"/>
      <c r="C425" s="234" t="s">
        <v>1240</v>
      </c>
      <c r="D425" s="234" t="s">
        <v>179</v>
      </c>
      <c r="E425" s="235" t="s">
        <v>1241</v>
      </c>
      <c r="F425" s="236" t="s">
        <v>1242</v>
      </c>
      <c r="G425" s="237" t="s">
        <v>223</v>
      </c>
      <c r="H425" s="238">
        <v>379.375</v>
      </c>
      <c r="I425" s="239"/>
      <c r="J425" s="240">
        <f>ROUND(I425*H425,2)</f>
        <v>0</v>
      </c>
      <c r="K425" s="241"/>
      <c r="L425" s="41"/>
      <c r="M425" s="242" t="s">
        <v>1</v>
      </c>
      <c r="N425" s="243" t="s">
        <v>40</v>
      </c>
      <c r="O425" s="94"/>
      <c r="P425" s="244">
        <f>O425*H425</f>
        <v>0</v>
      </c>
      <c r="Q425" s="244">
        <v>0</v>
      </c>
      <c r="R425" s="244">
        <f>Q425*H425</f>
        <v>0</v>
      </c>
      <c r="S425" s="244">
        <v>0</v>
      </c>
      <c r="T425" s="245">
        <f>S425*H425</f>
        <v>0</v>
      </c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R425" s="246" t="s">
        <v>241</v>
      </c>
      <c r="AT425" s="246" t="s">
        <v>179</v>
      </c>
      <c r="AU425" s="246" t="s">
        <v>87</v>
      </c>
      <c r="AY425" s="14" t="s">
        <v>177</v>
      </c>
      <c r="BE425" s="247">
        <f>IF(N425="základná",J425,0)</f>
        <v>0</v>
      </c>
      <c r="BF425" s="247">
        <f>IF(N425="znížená",J425,0)</f>
        <v>0</v>
      </c>
      <c r="BG425" s="247">
        <f>IF(N425="zákl. prenesená",J425,0)</f>
        <v>0</v>
      </c>
      <c r="BH425" s="247">
        <f>IF(N425="zníž. prenesená",J425,0)</f>
        <v>0</v>
      </c>
      <c r="BI425" s="247">
        <f>IF(N425="nulová",J425,0)</f>
        <v>0</v>
      </c>
      <c r="BJ425" s="14" t="s">
        <v>87</v>
      </c>
      <c r="BK425" s="247">
        <f>ROUND(I425*H425,2)</f>
        <v>0</v>
      </c>
      <c r="BL425" s="14" t="s">
        <v>241</v>
      </c>
      <c r="BM425" s="246" t="s">
        <v>1243</v>
      </c>
    </row>
    <row r="426" s="2" customFormat="1" ht="16.5" customHeight="1">
      <c r="A426" s="35"/>
      <c r="B426" s="36"/>
      <c r="C426" s="248" t="s">
        <v>1244</v>
      </c>
      <c r="D426" s="248" t="s">
        <v>270</v>
      </c>
      <c r="E426" s="249" t="s">
        <v>1245</v>
      </c>
      <c r="F426" s="250" t="s">
        <v>1246</v>
      </c>
      <c r="G426" s="251" t="s">
        <v>223</v>
      </c>
      <c r="H426" s="252">
        <v>398.34399999999999</v>
      </c>
      <c r="I426" s="253"/>
      <c r="J426" s="254">
        <f>ROUND(I426*H426,2)</f>
        <v>0</v>
      </c>
      <c r="K426" s="255"/>
      <c r="L426" s="256"/>
      <c r="M426" s="257" t="s">
        <v>1</v>
      </c>
      <c r="N426" s="258" t="s">
        <v>40</v>
      </c>
      <c r="O426" s="94"/>
      <c r="P426" s="244">
        <f>O426*H426</f>
        <v>0</v>
      </c>
      <c r="Q426" s="244">
        <v>0.00464</v>
      </c>
      <c r="R426" s="244">
        <f>Q426*H426</f>
        <v>1.84831616</v>
      </c>
      <c r="S426" s="244">
        <v>0</v>
      </c>
      <c r="T426" s="245">
        <f>S426*H426</f>
        <v>0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246" t="s">
        <v>307</v>
      </c>
      <c r="AT426" s="246" t="s">
        <v>270</v>
      </c>
      <c r="AU426" s="246" t="s">
        <v>87</v>
      </c>
      <c r="AY426" s="14" t="s">
        <v>177</v>
      </c>
      <c r="BE426" s="247">
        <f>IF(N426="základná",J426,0)</f>
        <v>0</v>
      </c>
      <c r="BF426" s="247">
        <f>IF(N426="znížená",J426,0)</f>
        <v>0</v>
      </c>
      <c r="BG426" s="247">
        <f>IF(N426="zákl. prenesená",J426,0)</f>
        <v>0</v>
      </c>
      <c r="BH426" s="247">
        <f>IF(N426="zníž. prenesená",J426,0)</f>
        <v>0</v>
      </c>
      <c r="BI426" s="247">
        <f>IF(N426="nulová",J426,0)</f>
        <v>0</v>
      </c>
      <c r="BJ426" s="14" t="s">
        <v>87</v>
      </c>
      <c r="BK426" s="247">
        <f>ROUND(I426*H426,2)</f>
        <v>0</v>
      </c>
      <c r="BL426" s="14" t="s">
        <v>241</v>
      </c>
      <c r="BM426" s="246" t="s">
        <v>1247</v>
      </c>
    </row>
    <row r="427" s="2" customFormat="1" ht="16.5" customHeight="1">
      <c r="A427" s="35"/>
      <c r="B427" s="36"/>
      <c r="C427" s="248" t="s">
        <v>1248</v>
      </c>
      <c r="D427" s="248" t="s">
        <v>270</v>
      </c>
      <c r="E427" s="249" t="s">
        <v>1249</v>
      </c>
      <c r="F427" s="250" t="s">
        <v>1250</v>
      </c>
      <c r="G427" s="251" t="s">
        <v>223</v>
      </c>
      <c r="H427" s="252">
        <v>398.34399999999999</v>
      </c>
      <c r="I427" s="253"/>
      <c r="J427" s="254">
        <f>ROUND(I427*H427,2)</f>
        <v>0</v>
      </c>
      <c r="K427" s="255"/>
      <c r="L427" s="256"/>
      <c r="M427" s="257" t="s">
        <v>1</v>
      </c>
      <c r="N427" s="258" t="s">
        <v>40</v>
      </c>
      <c r="O427" s="94"/>
      <c r="P427" s="244">
        <f>O427*H427</f>
        <v>0</v>
      </c>
      <c r="Q427" s="244">
        <v>0.0052199999999999998</v>
      </c>
      <c r="R427" s="244">
        <f>Q427*H427</f>
        <v>2.0793556799999999</v>
      </c>
      <c r="S427" s="244">
        <v>0</v>
      </c>
      <c r="T427" s="245">
        <f>S427*H427</f>
        <v>0</v>
      </c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R427" s="246" t="s">
        <v>307</v>
      </c>
      <c r="AT427" s="246" t="s">
        <v>270</v>
      </c>
      <c r="AU427" s="246" t="s">
        <v>87</v>
      </c>
      <c r="AY427" s="14" t="s">
        <v>177</v>
      </c>
      <c r="BE427" s="247">
        <f>IF(N427="základná",J427,0)</f>
        <v>0</v>
      </c>
      <c r="BF427" s="247">
        <f>IF(N427="znížená",J427,0)</f>
        <v>0</v>
      </c>
      <c r="BG427" s="247">
        <f>IF(N427="zákl. prenesená",J427,0)</f>
        <v>0</v>
      </c>
      <c r="BH427" s="247">
        <f>IF(N427="zníž. prenesená",J427,0)</f>
        <v>0</v>
      </c>
      <c r="BI427" s="247">
        <f>IF(N427="nulová",J427,0)</f>
        <v>0</v>
      </c>
      <c r="BJ427" s="14" t="s">
        <v>87</v>
      </c>
      <c r="BK427" s="247">
        <f>ROUND(I427*H427,2)</f>
        <v>0</v>
      </c>
      <c r="BL427" s="14" t="s">
        <v>241</v>
      </c>
      <c r="BM427" s="246" t="s">
        <v>1251</v>
      </c>
    </row>
    <row r="428" s="2" customFormat="1" ht="21.75" customHeight="1">
      <c r="A428" s="35"/>
      <c r="B428" s="36"/>
      <c r="C428" s="234" t="s">
        <v>1252</v>
      </c>
      <c r="D428" s="234" t="s">
        <v>179</v>
      </c>
      <c r="E428" s="235" t="s">
        <v>1253</v>
      </c>
      <c r="F428" s="236" t="s">
        <v>1254</v>
      </c>
      <c r="G428" s="237" t="s">
        <v>223</v>
      </c>
      <c r="H428" s="238">
        <v>194.20599999999999</v>
      </c>
      <c r="I428" s="239"/>
      <c r="J428" s="240">
        <f>ROUND(I428*H428,2)</f>
        <v>0</v>
      </c>
      <c r="K428" s="241"/>
      <c r="L428" s="41"/>
      <c r="M428" s="242" t="s">
        <v>1</v>
      </c>
      <c r="N428" s="243" t="s">
        <v>40</v>
      </c>
      <c r="O428" s="94"/>
      <c r="P428" s="244">
        <f>O428*H428</f>
        <v>0</v>
      </c>
      <c r="Q428" s="244">
        <v>0.0040000000000000001</v>
      </c>
      <c r="R428" s="244">
        <f>Q428*H428</f>
        <v>0.77682399999999996</v>
      </c>
      <c r="S428" s="244">
        <v>0</v>
      </c>
      <c r="T428" s="245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246" t="s">
        <v>241</v>
      </c>
      <c r="AT428" s="246" t="s">
        <v>179</v>
      </c>
      <c r="AU428" s="246" t="s">
        <v>87</v>
      </c>
      <c r="AY428" s="14" t="s">
        <v>177</v>
      </c>
      <c r="BE428" s="247">
        <f>IF(N428="základná",J428,0)</f>
        <v>0</v>
      </c>
      <c r="BF428" s="247">
        <f>IF(N428="znížená",J428,0)</f>
        <v>0</v>
      </c>
      <c r="BG428" s="247">
        <f>IF(N428="zákl. prenesená",J428,0)</f>
        <v>0</v>
      </c>
      <c r="BH428" s="247">
        <f>IF(N428="zníž. prenesená",J428,0)</f>
        <v>0</v>
      </c>
      <c r="BI428" s="247">
        <f>IF(N428="nulová",J428,0)</f>
        <v>0</v>
      </c>
      <c r="BJ428" s="14" t="s">
        <v>87</v>
      </c>
      <c r="BK428" s="247">
        <f>ROUND(I428*H428,2)</f>
        <v>0</v>
      </c>
      <c r="BL428" s="14" t="s">
        <v>241</v>
      </c>
      <c r="BM428" s="246" t="s">
        <v>1255</v>
      </c>
    </row>
    <row r="429" s="2" customFormat="1" ht="16.5" customHeight="1">
      <c r="A429" s="35"/>
      <c r="B429" s="36"/>
      <c r="C429" s="248" t="s">
        <v>1256</v>
      </c>
      <c r="D429" s="248" t="s">
        <v>270</v>
      </c>
      <c r="E429" s="249" t="s">
        <v>649</v>
      </c>
      <c r="F429" s="250" t="s">
        <v>650</v>
      </c>
      <c r="G429" s="251" t="s">
        <v>223</v>
      </c>
      <c r="H429" s="252">
        <v>169.97</v>
      </c>
      <c r="I429" s="253"/>
      <c r="J429" s="254">
        <f>ROUND(I429*H429,2)</f>
        <v>0</v>
      </c>
      <c r="K429" s="255"/>
      <c r="L429" s="256"/>
      <c r="M429" s="257" t="s">
        <v>1</v>
      </c>
      <c r="N429" s="258" t="s">
        <v>40</v>
      </c>
      <c r="O429" s="94"/>
      <c r="P429" s="244">
        <f>O429*H429</f>
        <v>0</v>
      </c>
      <c r="Q429" s="244">
        <v>0.0030000000000000001</v>
      </c>
      <c r="R429" s="244">
        <f>Q429*H429</f>
        <v>0.50990999999999997</v>
      </c>
      <c r="S429" s="244">
        <v>0</v>
      </c>
      <c r="T429" s="245">
        <f>S429*H429</f>
        <v>0</v>
      </c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R429" s="246" t="s">
        <v>307</v>
      </c>
      <c r="AT429" s="246" t="s">
        <v>270</v>
      </c>
      <c r="AU429" s="246" t="s">
        <v>87</v>
      </c>
      <c r="AY429" s="14" t="s">
        <v>177</v>
      </c>
      <c r="BE429" s="247">
        <f>IF(N429="základná",J429,0)</f>
        <v>0</v>
      </c>
      <c r="BF429" s="247">
        <f>IF(N429="znížená",J429,0)</f>
        <v>0</v>
      </c>
      <c r="BG429" s="247">
        <f>IF(N429="zákl. prenesená",J429,0)</f>
        <v>0</v>
      </c>
      <c r="BH429" s="247">
        <f>IF(N429="zníž. prenesená",J429,0)</f>
        <v>0</v>
      </c>
      <c r="BI429" s="247">
        <f>IF(N429="nulová",J429,0)</f>
        <v>0</v>
      </c>
      <c r="BJ429" s="14" t="s">
        <v>87</v>
      </c>
      <c r="BK429" s="247">
        <f>ROUND(I429*H429,2)</f>
        <v>0</v>
      </c>
      <c r="BL429" s="14" t="s">
        <v>241</v>
      </c>
      <c r="BM429" s="246" t="s">
        <v>1257</v>
      </c>
    </row>
    <row r="430" s="2" customFormat="1" ht="16.5" customHeight="1">
      <c r="A430" s="35"/>
      <c r="B430" s="36"/>
      <c r="C430" s="248" t="s">
        <v>1258</v>
      </c>
      <c r="D430" s="248" t="s">
        <v>270</v>
      </c>
      <c r="E430" s="249" t="s">
        <v>1259</v>
      </c>
      <c r="F430" s="250" t="s">
        <v>1260</v>
      </c>
      <c r="G430" s="251" t="s">
        <v>223</v>
      </c>
      <c r="H430" s="252">
        <v>17.748999999999999</v>
      </c>
      <c r="I430" s="253"/>
      <c r="J430" s="254">
        <f>ROUND(I430*H430,2)</f>
        <v>0</v>
      </c>
      <c r="K430" s="255"/>
      <c r="L430" s="256"/>
      <c r="M430" s="257" t="s">
        <v>1</v>
      </c>
      <c r="N430" s="258" t="s">
        <v>40</v>
      </c>
      <c r="O430" s="94"/>
      <c r="P430" s="244">
        <f>O430*H430</f>
        <v>0</v>
      </c>
      <c r="Q430" s="244">
        <v>0.00528</v>
      </c>
      <c r="R430" s="244">
        <f>Q430*H430</f>
        <v>0.093714719999999987</v>
      </c>
      <c r="S430" s="244">
        <v>0</v>
      </c>
      <c r="T430" s="245">
        <f>S430*H430</f>
        <v>0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246" t="s">
        <v>307</v>
      </c>
      <c r="AT430" s="246" t="s">
        <v>270</v>
      </c>
      <c r="AU430" s="246" t="s">
        <v>87</v>
      </c>
      <c r="AY430" s="14" t="s">
        <v>177</v>
      </c>
      <c r="BE430" s="247">
        <f>IF(N430="základná",J430,0)</f>
        <v>0</v>
      </c>
      <c r="BF430" s="247">
        <f>IF(N430="znížená",J430,0)</f>
        <v>0</v>
      </c>
      <c r="BG430" s="247">
        <f>IF(N430="zákl. prenesená",J430,0)</f>
        <v>0</v>
      </c>
      <c r="BH430" s="247">
        <f>IF(N430="zníž. prenesená",J430,0)</f>
        <v>0</v>
      </c>
      <c r="BI430" s="247">
        <f>IF(N430="nulová",J430,0)</f>
        <v>0</v>
      </c>
      <c r="BJ430" s="14" t="s">
        <v>87</v>
      </c>
      <c r="BK430" s="247">
        <f>ROUND(I430*H430,2)</f>
        <v>0</v>
      </c>
      <c r="BL430" s="14" t="s">
        <v>241</v>
      </c>
      <c r="BM430" s="246" t="s">
        <v>1261</v>
      </c>
    </row>
    <row r="431" s="2" customFormat="1" ht="16.5" customHeight="1">
      <c r="A431" s="35"/>
      <c r="B431" s="36"/>
      <c r="C431" s="248" t="s">
        <v>1262</v>
      </c>
      <c r="D431" s="248" t="s">
        <v>270</v>
      </c>
      <c r="E431" s="249" t="s">
        <v>555</v>
      </c>
      <c r="F431" s="250" t="s">
        <v>556</v>
      </c>
      <c r="G431" s="251" t="s">
        <v>223</v>
      </c>
      <c r="H431" s="252">
        <v>25.206</v>
      </c>
      <c r="I431" s="253"/>
      <c r="J431" s="254">
        <f>ROUND(I431*H431,2)</f>
        <v>0</v>
      </c>
      <c r="K431" s="255"/>
      <c r="L431" s="256"/>
      <c r="M431" s="257" t="s">
        <v>1</v>
      </c>
      <c r="N431" s="258" t="s">
        <v>40</v>
      </c>
      <c r="O431" s="94"/>
      <c r="P431" s="244">
        <f>O431*H431</f>
        <v>0</v>
      </c>
      <c r="Q431" s="244">
        <v>0.0015</v>
      </c>
      <c r="R431" s="244">
        <f>Q431*H431</f>
        <v>0.037809000000000002</v>
      </c>
      <c r="S431" s="244">
        <v>0</v>
      </c>
      <c r="T431" s="245">
        <f>S431*H431</f>
        <v>0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246" t="s">
        <v>307</v>
      </c>
      <c r="AT431" s="246" t="s">
        <v>270</v>
      </c>
      <c r="AU431" s="246" t="s">
        <v>87</v>
      </c>
      <c r="AY431" s="14" t="s">
        <v>177</v>
      </c>
      <c r="BE431" s="247">
        <f>IF(N431="základná",J431,0)</f>
        <v>0</v>
      </c>
      <c r="BF431" s="247">
        <f>IF(N431="znížená",J431,0)</f>
        <v>0</v>
      </c>
      <c r="BG431" s="247">
        <f>IF(N431="zákl. prenesená",J431,0)</f>
        <v>0</v>
      </c>
      <c r="BH431" s="247">
        <f>IF(N431="zníž. prenesená",J431,0)</f>
        <v>0</v>
      </c>
      <c r="BI431" s="247">
        <f>IF(N431="nulová",J431,0)</f>
        <v>0</v>
      </c>
      <c r="BJ431" s="14" t="s">
        <v>87</v>
      </c>
      <c r="BK431" s="247">
        <f>ROUND(I431*H431,2)</f>
        <v>0</v>
      </c>
      <c r="BL431" s="14" t="s">
        <v>241</v>
      </c>
      <c r="BM431" s="246" t="s">
        <v>1263</v>
      </c>
    </row>
    <row r="432" s="2" customFormat="1" ht="16.5" customHeight="1">
      <c r="A432" s="35"/>
      <c r="B432" s="36"/>
      <c r="C432" s="248" t="s">
        <v>1264</v>
      </c>
      <c r="D432" s="248" t="s">
        <v>270</v>
      </c>
      <c r="E432" s="249" t="s">
        <v>1265</v>
      </c>
      <c r="F432" s="250" t="s">
        <v>1266</v>
      </c>
      <c r="G432" s="251" t="s">
        <v>223</v>
      </c>
      <c r="H432" s="252">
        <v>3.3919999999999999</v>
      </c>
      <c r="I432" s="253"/>
      <c r="J432" s="254">
        <f>ROUND(I432*H432,2)</f>
        <v>0</v>
      </c>
      <c r="K432" s="255"/>
      <c r="L432" s="256"/>
      <c r="M432" s="257" t="s">
        <v>1</v>
      </c>
      <c r="N432" s="258" t="s">
        <v>40</v>
      </c>
      <c r="O432" s="94"/>
      <c r="P432" s="244">
        <f>O432*H432</f>
        <v>0</v>
      </c>
      <c r="Q432" s="244">
        <v>0.00059999999999999995</v>
      </c>
      <c r="R432" s="244">
        <f>Q432*H432</f>
        <v>0.0020351999999999996</v>
      </c>
      <c r="S432" s="244">
        <v>0</v>
      </c>
      <c r="T432" s="245">
        <f>S432*H432</f>
        <v>0</v>
      </c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R432" s="246" t="s">
        <v>307</v>
      </c>
      <c r="AT432" s="246" t="s">
        <v>270</v>
      </c>
      <c r="AU432" s="246" t="s">
        <v>87</v>
      </c>
      <c r="AY432" s="14" t="s">
        <v>177</v>
      </c>
      <c r="BE432" s="247">
        <f>IF(N432="základná",J432,0)</f>
        <v>0</v>
      </c>
      <c r="BF432" s="247">
        <f>IF(N432="znížená",J432,0)</f>
        <v>0</v>
      </c>
      <c r="BG432" s="247">
        <f>IF(N432="zákl. prenesená",J432,0)</f>
        <v>0</v>
      </c>
      <c r="BH432" s="247">
        <f>IF(N432="zníž. prenesená",J432,0)</f>
        <v>0</v>
      </c>
      <c r="BI432" s="247">
        <f>IF(N432="nulová",J432,0)</f>
        <v>0</v>
      </c>
      <c r="BJ432" s="14" t="s">
        <v>87</v>
      </c>
      <c r="BK432" s="247">
        <f>ROUND(I432*H432,2)</f>
        <v>0</v>
      </c>
      <c r="BL432" s="14" t="s">
        <v>241</v>
      </c>
      <c r="BM432" s="246" t="s">
        <v>1267</v>
      </c>
    </row>
    <row r="433" s="2" customFormat="1" ht="24.15" customHeight="1">
      <c r="A433" s="35"/>
      <c r="B433" s="36"/>
      <c r="C433" s="234" t="s">
        <v>1268</v>
      </c>
      <c r="D433" s="234" t="s">
        <v>179</v>
      </c>
      <c r="E433" s="235" t="s">
        <v>1269</v>
      </c>
      <c r="F433" s="236" t="s">
        <v>1270</v>
      </c>
      <c r="G433" s="237" t="s">
        <v>1051</v>
      </c>
      <c r="H433" s="259"/>
      <c r="I433" s="239"/>
      <c r="J433" s="240">
        <f>ROUND(I433*H433,2)</f>
        <v>0</v>
      </c>
      <c r="K433" s="241"/>
      <c r="L433" s="41"/>
      <c r="M433" s="242" t="s">
        <v>1</v>
      </c>
      <c r="N433" s="243" t="s">
        <v>40</v>
      </c>
      <c r="O433" s="94"/>
      <c r="P433" s="244">
        <f>O433*H433</f>
        <v>0</v>
      </c>
      <c r="Q433" s="244">
        <v>0</v>
      </c>
      <c r="R433" s="244">
        <f>Q433*H433</f>
        <v>0</v>
      </c>
      <c r="S433" s="244">
        <v>0</v>
      </c>
      <c r="T433" s="245">
        <f>S433*H433</f>
        <v>0</v>
      </c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R433" s="246" t="s">
        <v>241</v>
      </c>
      <c r="AT433" s="246" t="s">
        <v>179</v>
      </c>
      <c r="AU433" s="246" t="s">
        <v>87</v>
      </c>
      <c r="AY433" s="14" t="s">
        <v>177</v>
      </c>
      <c r="BE433" s="247">
        <f>IF(N433="základná",J433,0)</f>
        <v>0</v>
      </c>
      <c r="BF433" s="247">
        <f>IF(N433="znížená",J433,0)</f>
        <v>0</v>
      </c>
      <c r="BG433" s="247">
        <f>IF(N433="zákl. prenesená",J433,0)</f>
        <v>0</v>
      </c>
      <c r="BH433" s="247">
        <f>IF(N433="zníž. prenesená",J433,0)</f>
        <v>0</v>
      </c>
      <c r="BI433" s="247">
        <f>IF(N433="nulová",J433,0)</f>
        <v>0</v>
      </c>
      <c r="BJ433" s="14" t="s">
        <v>87</v>
      </c>
      <c r="BK433" s="247">
        <f>ROUND(I433*H433,2)</f>
        <v>0</v>
      </c>
      <c r="BL433" s="14" t="s">
        <v>241</v>
      </c>
      <c r="BM433" s="246" t="s">
        <v>1271</v>
      </c>
    </row>
    <row r="434" s="12" customFormat="1" ht="22.8" customHeight="1">
      <c r="A434" s="12"/>
      <c r="B434" s="218"/>
      <c r="C434" s="219"/>
      <c r="D434" s="220" t="s">
        <v>73</v>
      </c>
      <c r="E434" s="232" t="s">
        <v>1272</v>
      </c>
      <c r="F434" s="232" t="s">
        <v>1273</v>
      </c>
      <c r="G434" s="219"/>
      <c r="H434" s="219"/>
      <c r="I434" s="222"/>
      <c r="J434" s="233">
        <f>BK434</f>
        <v>0</v>
      </c>
      <c r="K434" s="219"/>
      <c r="L434" s="224"/>
      <c r="M434" s="225"/>
      <c r="N434" s="226"/>
      <c r="O434" s="226"/>
      <c r="P434" s="227">
        <f>P435</f>
        <v>0</v>
      </c>
      <c r="Q434" s="226"/>
      <c r="R434" s="227">
        <f>R435</f>
        <v>0.075520000000000004</v>
      </c>
      <c r="S434" s="226"/>
      <c r="T434" s="228">
        <f>T435</f>
        <v>0</v>
      </c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R434" s="229" t="s">
        <v>87</v>
      </c>
      <c r="AT434" s="230" t="s">
        <v>73</v>
      </c>
      <c r="AU434" s="230" t="s">
        <v>81</v>
      </c>
      <c r="AY434" s="229" t="s">
        <v>177</v>
      </c>
      <c r="BK434" s="231">
        <f>BK435</f>
        <v>0</v>
      </c>
    </row>
    <row r="435" s="2" customFormat="1" ht="24.15" customHeight="1">
      <c r="A435" s="35"/>
      <c r="B435" s="36"/>
      <c r="C435" s="234" t="s">
        <v>1274</v>
      </c>
      <c r="D435" s="234" t="s">
        <v>179</v>
      </c>
      <c r="E435" s="235" t="s">
        <v>1275</v>
      </c>
      <c r="F435" s="236" t="s">
        <v>1276</v>
      </c>
      <c r="G435" s="237" t="s">
        <v>371</v>
      </c>
      <c r="H435" s="238">
        <v>16</v>
      </c>
      <c r="I435" s="239"/>
      <c r="J435" s="240">
        <f>ROUND(I435*H435,2)</f>
        <v>0</v>
      </c>
      <c r="K435" s="241"/>
      <c r="L435" s="41"/>
      <c r="M435" s="242" t="s">
        <v>1</v>
      </c>
      <c r="N435" s="243" t="s">
        <v>40</v>
      </c>
      <c r="O435" s="94"/>
      <c r="P435" s="244">
        <f>O435*H435</f>
        <v>0</v>
      </c>
      <c r="Q435" s="244">
        <v>0.0047200000000000002</v>
      </c>
      <c r="R435" s="244">
        <f>Q435*H435</f>
        <v>0.075520000000000004</v>
      </c>
      <c r="S435" s="244">
        <v>0</v>
      </c>
      <c r="T435" s="245">
        <f>S435*H435</f>
        <v>0</v>
      </c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R435" s="246" t="s">
        <v>241</v>
      </c>
      <c r="AT435" s="246" t="s">
        <v>179</v>
      </c>
      <c r="AU435" s="246" t="s">
        <v>87</v>
      </c>
      <c r="AY435" s="14" t="s">
        <v>177</v>
      </c>
      <c r="BE435" s="247">
        <f>IF(N435="základná",J435,0)</f>
        <v>0</v>
      </c>
      <c r="BF435" s="247">
        <f>IF(N435="znížená",J435,0)</f>
        <v>0</v>
      </c>
      <c r="BG435" s="247">
        <f>IF(N435="zákl. prenesená",J435,0)</f>
        <v>0</v>
      </c>
      <c r="BH435" s="247">
        <f>IF(N435="zníž. prenesená",J435,0)</f>
        <v>0</v>
      </c>
      <c r="BI435" s="247">
        <f>IF(N435="nulová",J435,0)</f>
        <v>0</v>
      </c>
      <c r="BJ435" s="14" t="s">
        <v>87</v>
      </c>
      <c r="BK435" s="247">
        <f>ROUND(I435*H435,2)</f>
        <v>0</v>
      </c>
      <c r="BL435" s="14" t="s">
        <v>241</v>
      </c>
      <c r="BM435" s="246" t="s">
        <v>1277</v>
      </c>
    </row>
    <row r="436" s="12" customFormat="1" ht="22.8" customHeight="1">
      <c r="A436" s="12"/>
      <c r="B436" s="218"/>
      <c r="C436" s="219"/>
      <c r="D436" s="220" t="s">
        <v>73</v>
      </c>
      <c r="E436" s="232" t="s">
        <v>1278</v>
      </c>
      <c r="F436" s="232" t="s">
        <v>1279</v>
      </c>
      <c r="G436" s="219"/>
      <c r="H436" s="219"/>
      <c r="I436" s="222"/>
      <c r="J436" s="233">
        <f>BK436</f>
        <v>0</v>
      </c>
      <c r="K436" s="219"/>
      <c r="L436" s="224"/>
      <c r="M436" s="225"/>
      <c r="N436" s="226"/>
      <c r="O436" s="226"/>
      <c r="P436" s="227">
        <f>P437</f>
        <v>0</v>
      </c>
      <c r="Q436" s="226"/>
      <c r="R436" s="227">
        <f>R437</f>
        <v>0</v>
      </c>
      <c r="S436" s="226"/>
      <c r="T436" s="228">
        <f>T437</f>
        <v>0.016559999999999998</v>
      </c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R436" s="229" t="s">
        <v>87</v>
      </c>
      <c r="AT436" s="230" t="s">
        <v>73</v>
      </c>
      <c r="AU436" s="230" t="s">
        <v>81</v>
      </c>
      <c r="AY436" s="229" t="s">
        <v>177</v>
      </c>
      <c r="BK436" s="231">
        <f>BK437</f>
        <v>0</v>
      </c>
    </row>
    <row r="437" s="2" customFormat="1" ht="24.15" customHeight="1">
      <c r="A437" s="35"/>
      <c r="B437" s="36"/>
      <c r="C437" s="234" t="s">
        <v>1280</v>
      </c>
      <c r="D437" s="234" t="s">
        <v>179</v>
      </c>
      <c r="E437" s="235" t="s">
        <v>1281</v>
      </c>
      <c r="F437" s="236" t="s">
        <v>1282</v>
      </c>
      <c r="G437" s="237" t="s">
        <v>371</v>
      </c>
      <c r="H437" s="238">
        <v>24</v>
      </c>
      <c r="I437" s="239"/>
      <c r="J437" s="240">
        <f>ROUND(I437*H437,2)</f>
        <v>0</v>
      </c>
      <c r="K437" s="241"/>
      <c r="L437" s="41"/>
      <c r="M437" s="242" t="s">
        <v>1</v>
      </c>
      <c r="N437" s="243" t="s">
        <v>40</v>
      </c>
      <c r="O437" s="94"/>
      <c r="P437" s="244">
        <f>O437*H437</f>
        <v>0</v>
      </c>
      <c r="Q437" s="244">
        <v>0</v>
      </c>
      <c r="R437" s="244">
        <f>Q437*H437</f>
        <v>0</v>
      </c>
      <c r="S437" s="244">
        <v>0.00068999999999999997</v>
      </c>
      <c r="T437" s="245">
        <f>S437*H437</f>
        <v>0.016559999999999998</v>
      </c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R437" s="246" t="s">
        <v>241</v>
      </c>
      <c r="AT437" s="246" t="s">
        <v>179</v>
      </c>
      <c r="AU437" s="246" t="s">
        <v>87</v>
      </c>
      <c r="AY437" s="14" t="s">
        <v>177</v>
      </c>
      <c r="BE437" s="247">
        <f>IF(N437="základná",J437,0)</f>
        <v>0</v>
      </c>
      <c r="BF437" s="247">
        <f>IF(N437="znížená",J437,0)</f>
        <v>0</v>
      </c>
      <c r="BG437" s="247">
        <f>IF(N437="zákl. prenesená",J437,0)</f>
        <v>0</v>
      </c>
      <c r="BH437" s="247">
        <f>IF(N437="zníž. prenesená",J437,0)</f>
        <v>0</v>
      </c>
      <c r="BI437" s="247">
        <f>IF(N437="nulová",J437,0)</f>
        <v>0</v>
      </c>
      <c r="BJ437" s="14" t="s">
        <v>87</v>
      </c>
      <c r="BK437" s="247">
        <f>ROUND(I437*H437,2)</f>
        <v>0</v>
      </c>
      <c r="BL437" s="14" t="s">
        <v>241</v>
      </c>
      <c r="BM437" s="246" t="s">
        <v>1283</v>
      </c>
    </row>
    <row r="438" s="12" customFormat="1" ht="22.8" customHeight="1">
      <c r="A438" s="12"/>
      <c r="B438" s="218"/>
      <c r="C438" s="219"/>
      <c r="D438" s="220" t="s">
        <v>73</v>
      </c>
      <c r="E438" s="232" t="s">
        <v>1284</v>
      </c>
      <c r="F438" s="232" t="s">
        <v>1285</v>
      </c>
      <c r="G438" s="219"/>
      <c r="H438" s="219"/>
      <c r="I438" s="222"/>
      <c r="J438" s="233">
        <f>BK438</f>
        <v>0</v>
      </c>
      <c r="K438" s="219"/>
      <c r="L438" s="224"/>
      <c r="M438" s="225"/>
      <c r="N438" s="226"/>
      <c r="O438" s="226"/>
      <c r="P438" s="227">
        <f>SUM(P439:P445)</f>
        <v>0</v>
      </c>
      <c r="Q438" s="226"/>
      <c r="R438" s="227">
        <f>SUM(R439:R445)</f>
        <v>0</v>
      </c>
      <c r="S438" s="226"/>
      <c r="T438" s="228">
        <f>SUM(T439:T445)</f>
        <v>0.40996999999999989</v>
      </c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R438" s="229" t="s">
        <v>87</v>
      </c>
      <c r="AT438" s="230" t="s">
        <v>73</v>
      </c>
      <c r="AU438" s="230" t="s">
        <v>81</v>
      </c>
      <c r="AY438" s="229" t="s">
        <v>177</v>
      </c>
      <c r="BK438" s="231">
        <f>SUM(BK439:BK445)</f>
        <v>0</v>
      </c>
    </row>
    <row r="439" s="2" customFormat="1" ht="24.15" customHeight="1">
      <c r="A439" s="35"/>
      <c r="B439" s="36"/>
      <c r="C439" s="234" t="s">
        <v>1286</v>
      </c>
      <c r="D439" s="234" t="s">
        <v>179</v>
      </c>
      <c r="E439" s="235" t="s">
        <v>1287</v>
      </c>
      <c r="F439" s="236" t="s">
        <v>1288</v>
      </c>
      <c r="G439" s="237" t="s">
        <v>1289</v>
      </c>
      <c r="H439" s="238">
        <v>7</v>
      </c>
      <c r="I439" s="239"/>
      <c r="J439" s="240">
        <f>ROUND(I439*H439,2)</f>
        <v>0</v>
      </c>
      <c r="K439" s="241"/>
      <c r="L439" s="41"/>
      <c r="M439" s="242" t="s">
        <v>1</v>
      </c>
      <c r="N439" s="243" t="s">
        <v>40</v>
      </c>
      <c r="O439" s="94"/>
      <c r="P439" s="244">
        <f>O439*H439</f>
        <v>0</v>
      </c>
      <c r="Q439" s="244">
        <v>0</v>
      </c>
      <c r="R439" s="244">
        <f>Q439*H439</f>
        <v>0</v>
      </c>
      <c r="S439" s="244">
        <v>0.01933</v>
      </c>
      <c r="T439" s="245">
        <f>S439*H439</f>
        <v>0.13530999999999999</v>
      </c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R439" s="246" t="s">
        <v>241</v>
      </c>
      <c r="AT439" s="246" t="s">
        <v>179</v>
      </c>
      <c r="AU439" s="246" t="s">
        <v>87</v>
      </c>
      <c r="AY439" s="14" t="s">
        <v>177</v>
      </c>
      <c r="BE439" s="247">
        <f>IF(N439="základná",J439,0)</f>
        <v>0</v>
      </c>
      <c r="BF439" s="247">
        <f>IF(N439="znížená",J439,0)</f>
        <v>0</v>
      </c>
      <c r="BG439" s="247">
        <f>IF(N439="zákl. prenesená",J439,0)</f>
        <v>0</v>
      </c>
      <c r="BH439" s="247">
        <f>IF(N439="zníž. prenesená",J439,0)</f>
        <v>0</v>
      </c>
      <c r="BI439" s="247">
        <f>IF(N439="nulová",J439,0)</f>
        <v>0</v>
      </c>
      <c r="BJ439" s="14" t="s">
        <v>87</v>
      </c>
      <c r="BK439" s="247">
        <f>ROUND(I439*H439,2)</f>
        <v>0</v>
      </c>
      <c r="BL439" s="14" t="s">
        <v>241</v>
      </c>
      <c r="BM439" s="246" t="s">
        <v>1290</v>
      </c>
    </row>
    <row r="440" s="2" customFormat="1" ht="24.15" customHeight="1">
      <c r="A440" s="35"/>
      <c r="B440" s="36"/>
      <c r="C440" s="234" t="s">
        <v>1291</v>
      </c>
      <c r="D440" s="234" t="s">
        <v>179</v>
      </c>
      <c r="E440" s="235" t="s">
        <v>1292</v>
      </c>
      <c r="F440" s="236" t="s">
        <v>1293</v>
      </c>
      <c r="G440" s="237" t="s">
        <v>1289</v>
      </c>
      <c r="H440" s="238">
        <v>8</v>
      </c>
      <c r="I440" s="239"/>
      <c r="J440" s="240">
        <f>ROUND(I440*H440,2)</f>
        <v>0</v>
      </c>
      <c r="K440" s="241"/>
      <c r="L440" s="41"/>
      <c r="M440" s="242" t="s">
        <v>1</v>
      </c>
      <c r="N440" s="243" t="s">
        <v>40</v>
      </c>
      <c r="O440" s="94"/>
      <c r="P440" s="244">
        <f>O440*H440</f>
        <v>0</v>
      </c>
      <c r="Q440" s="244">
        <v>0</v>
      </c>
      <c r="R440" s="244">
        <f>Q440*H440</f>
        <v>0</v>
      </c>
      <c r="S440" s="244">
        <v>0.019460000000000002</v>
      </c>
      <c r="T440" s="245">
        <f>S440*H440</f>
        <v>0.15568000000000001</v>
      </c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R440" s="246" t="s">
        <v>241</v>
      </c>
      <c r="AT440" s="246" t="s">
        <v>179</v>
      </c>
      <c r="AU440" s="246" t="s">
        <v>87</v>
      </c>
      <c r="AY440" s="14" t="s">
        <v>177</v>
      </c>
      <c r="BE440" s="247">
        <f>IF(N440="základná",J440,0)</f>
        <v>0</v>
      </c>
      <c r="BF440" s="247">
        <f>IF(N440="znížená",J440,0)</f>
        <v>0</v>
      </c>
      <c r="BG440" s="247">
        <f>IF(N440="zákl. prenesená",J440,0)</f>
        <v>0</v>
      </c>
      <c r="BH440" s="247">
        <f>IF(N440="zníž. prenesená",J440,0)</f>
        <v>0</v>
      </c>
      <c r="BI440" s="247">
        <f>IF(N440="nulová",J440,0)</f>
        <v>0</v>
      </c>
      <c r="BJ440" s="14" t="s">
        <v>87</v>
      </c>
      <c r="BK440" s="247">
        <f>ROUND(I440*H440,2)</f>
        <v>0</v>
      </c>
      <c r="BL440" s="14" t="s">
        <v>241</v>
      </c>
      <c r="BM440" s="246" t="s">
        <v>1294</v>
      </c>
    </row>
    <row r="441" s="2" customFormat="1" ht="24.15" customHeight="1">
      <c r="A441" s="35"/>
      <c r="B441" s="36"/>
      <c r="C441" s="234" t="s">
        <v>1295</v>
      </c>
      <c r="D441" s="234" t="s">
        <v>179</v>
      </c>
      <c r="E441" s="235" t="s">
        <v>1296</v>
      </c>
      <c r="F441" s="236" t="s">
        <v>1297</v>
      </c>
      <c r="G441" s="237" t="s">
        <v>1289</v>
      </c>
      <c r="H441" s="238">
        <v>1</v>
      </c>
      <c r="I441" s="239"/>
      <c r="J441" s="240">
        <f>ROUND(I441*H441,2)</f>
        <v>0</v>
      </c>
      <c r="K441" s="241"/>
      <c r="L441" s="41"/>
      <c r="M441" s="242" t="s">
        <v>1</v>
      </c>
      <c r="N441" s="243" t="s">
        <v>40</v>
      </c>
      <c r="O441" s="94"/>
      <c r="P441" s="244">
        <f>O441*H441</f>
        <v>0</v>
      </c>
      <c r="Q441" s="244">
        <v>0</v>
      </c>
      <c r="R441" s="244">
        <f>Q441*H441</f>
        <v>0</v>
      </c>
      <c r="S441" s="244">
        <v>0.087999999999999995</v>
      </c>
      <c r="T441" s="245">
        <f>S441*H441</f>
        <v>0.087999999999999995</v>
      </c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R441" s="246" t="s">
        <v>241</v>
      </c>
      <c r="AT441" s="246" t="s">
        <v>179</v>
      </c>
      <c r="AU441" s="246" t="s">
        <v>87</v>
      </c>
      <c r="AY441" s="14" t="s">
        <v>177</v>
      </c>
      <c r="BE441" s="247">
        <f>IF(N441="základná",J441,0)</f>
        <v>0</v>
      </c>
      <c r="BF441" s="247">
        <f>IF(N441="znížená",J441,0)</f>
        <v>0</v>
      </c>
      <c r="BG441" s="247">
        <f>IF(N441="zákl. prenesená",J441,0)</f>
        <v>0</v>
      </c>
      <c r="BH441" s="247">
        <f>IF(N441="zníž. prenesená",J441,0)</f>
        <v>0</v>
      </c>
      <c r="BI441" s="247">
        <f>IF(N441="nulová",J441,0)</f>
        <v>0</v>
      </c>
      <c r="BJ441" s="14" t="s">
        <v>87</v>
      </c>
      <c r="BK441" s="247">
        <f>ROUND(I441*H441,2)</f>
        <v>0</v>
      </c>
      <c r="BL441" s="14" t="s">
        <v>241</v>
      </c>
      <c r="BM441" s="246" t="s">
        <v>1298</v>
      </c>
    </row>
    <row r="442" s="2" customFormat="1" ht="24.15" customHeight="1">
      <c r="A442" s="35"/>
      <c r="B442" s="36"/>
      <c r="C442" s="234" t="s">
        <v>1299</v>
      </c>
      <c r="D442" s="234" t="s">
        <v>179</v>
      </c>
      <c r="E442" s="235" t="s">
        <v>1300</v>
      </c>
      <c r="F442" s="236" t="s">
        <v>1301</v>
      </c>
      <c r="G442" s="237" t="s">
        <v>1289</v>
      </c>
      <c r="H442" s="238">
        <v>8</v>
      </c>
      <c r="I442" s="239"/>
      <c r="J442" s="240">
        <f>ROUND(I442*H442,2)</f>
        <v>0</v>
      </c>
      <c r="K442" s="241"/>
      <c r="L442" s="41"/>
      <c r="M442" s="242" t="s">
        <v>1</v>
      </c>
      <c r="N442" s="243" t="s">
        <v>40</v>
      </c>
      <c r="O442" s="94"/>
      <c r="P442" s="244">
        <f>O442*H442</f>
        <v>0</v>
      </c>
      <c r="Q442" s="244">
        <v>0</v>
      </c>
      <c r="R442" s="244">
        <f>Q442*H442</f>
        <v>0</v>
      </c>
      <c r="S442" s="244">
        <v>0.0025999999999999999</v>
      </c>
      <c r="T442" s="245">
        <f>S442*H442</f>
        <v>0.020799999999999999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246" t="s">
        <v>241</v>
      </c>
      <c r="AT442" s="246" t="s">
        <v>179</v>
      </c>
      <c r="AU442" s="246" t="s">
        <v>87</v>
      </c>
      <c r="AY442" s="14" t="s">
        <v>177</v>
      </c>
      <c r="BE442" s="247">
        <f>IF(N442="základná",J442,0)</f>
        <v>0</v>
      </c>
      <c r="BF442" s="247">
        <f>IF(N442="znížená",J442,0)</f>
        <v>0</v>
      </c>
      <c r="BG442" s="247">
        <f>IF(N442="zákl. prenesená",J442,0)</f>
        <v>0</v>
      </c>
      <c r="BH442" s="247">
        <f>IF(N442="zníž. prenesená",J442,0)</f>
        <v>0</v>
      </c>
      <c r="BI442" s="247">
        <f>IF(N442="nulová",J442,0)</f>
        <v>0</v>
      </c>
      <c r="BJ442" s="14" t="s">
        <v>87</v>
      </c>
      <c r="BK442" s="247">
        <f>ROUND(I442*H442,2)</f>
        <v>0</v>
      </c>
      <c r="BL442" s="14" t="s">
        <v>241</v>
      </c>
      <c r="BM442" s="246" t="s">
        <v>1302</v>
      </c>
    </row>
    <row r="443" s="2" customFormat="1" ht="24.15" customHeight="1">
      <c r="A443" s="35"/>
      <c r="B443" s="36"/>
      <c r="C443" s="234" t="s">
        <v>1303</v>
      </c>
      <c r="D443" s="234" t="s">
        <v>179</v>
      </c>
      <c r="E443" s="235" t="s">
        <v>1304</v>
      </c>
      <c r="F443" s="236" t="s">
        <v>1305</v>
      </c>
      <c r="G443" s="237" t="s">
        <v>371</v>
      </c>
      <c r="H443" s="238">
        <v>1</v>
      </c>
      <c r="I443" s="239"/>
      <c r="J443" s="240">
        <f>ROUND(I443*H443,2)</f>
        <v>0</v>
      </c>
      <c r="K443" s="241"/>
      <c r="L443" s="41"/>
      <c r="M443" s="242" t="s">
        <v>1</v>
      </c>
      <c r="N443" s="243" t="s">
        <v>40</v>
      </c>
      <c r="O443" s="94"/>
      <c r="P443" s="244">
        <f>O443*H443</f>
        <v>0</v>
      </c>
      <c r="Q443" s="244">
        <v>0</v>
      </c>
      <c r="R443" s="244">
        <f>Q443*H443</f>
        <v>0</v>
      </c>
      <c r="S443" s="244">
        <v>0.0022499999999999998</v>
      </c>
      <c r="T443" s="245">
        <f>S443*H443</f>
        <v>0.0022499999999999998</v>
      </c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R443" s="246" t="s">
        <v>241</v>
      </c>
      <c r="AT443" s="246" t="s">
        <v>179</v>
      </c>
      <c r="AU443" s="246" t="s">
        <v>87</v>
      </c>
      <c r="AY443" s="14" t="s">
        <v>177</v>
      </c>
      <c r="BE443" s="247">
        <f>IF(N443="základná",J443,0)</f>
        <v>0</v>
      </c>
      <c r="BF443" s="247">
        <f>IF(N443="znížená",J443,0)</f>
        <v>0</v>
      </c>
      <c r="BG443" s="247">
        <f>IF(N443="zákl. prenesená",J443,0)</f>
        <v>0</v>
      </c>
      <c r="BH443" s="247">
        <f>IF(N443="zníž. prenesená",J443,0)</f>
        <v>0</v>
      </c>
      <c r="BI443" s="247">
        <f>IF(N443="nulová",J443,0)</f>
        <v>0</v>
      </c>
      <c r="BJ443" s="14" t="s">
        <v>87</v>
      </c>
      <c r="BK443" s="247">
        <f>ROUND(I443*H443,2)</f>
        <v>0</v>
      </c>
      <c r="BL443" s="14" t="s">
        <v>241</v>
      </c>
      <c r="BM443" s="246" t="s">
        <v>1306</v>
      </c>
    </row>
    <row r="444" s="2" customFormat="1" ht="24.15" customHeight="1">
      <c r="A444" s="35"/>
      <c r="B444" s="36"/>
      <c r="C444" s="234" t="s">
        <v>1307</v>
      </c>
      <c r="D444" s="234" t="s">
        <v>179</v>
      </c>
      <c r="E444" s="235" t="s">
        <v>1308</v>
      </c>
      <c r="F444" s="236" t="s">
        <v>1309</v>
      </c>
      <c r="G444" s="237" t="s">
        <v>371</v>
      </c>
      <c r="H444" s="238">
        <v>1</v>
      </c>
      <c r="I444" s="239"/>
      <c r="J444" s="240">
        <f>ROUND(I444*H444,2)</f>
        <v>0</v>
      </c>
      <c r="K444" s="241"/>
      <c r="L444" s="41"/>
      <c r="M444" s="242" t="s">
        <v>1</v>
      </c>
      <c r="N444" s="243" t="s">
        <v>40</v>
      </c>
      <c r="O444" s="94"/>
      <c r="P444" s="244">
        <f>O444*H444</f>
        <v>0</v>
      </c>
      <c r="Q444" s="244">
        <v>0</v>
      </c>
      <c r="R444" s="244">
        <f>Q444*H444</f>
        <v>0</v>
      </c>
      <c r="S444" s="244">
        <v>0.0011299999999999999</v>
      </c>
      <c r="T444" s="245">
        <f>S444*H444</f>
        <v>0.0011299999999999999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246" t="s">
        <v>241</v>
      </c>
      <c r="AT444" s="246" t="s">
        <v>179</v>
      </c>
      <c r="AU444" s="246" t="s">
        <v>87</v>
      </c>
      <c r="AY444" s="14" t="s">
        <v>177</v>
      </c>
      <c r="BE444" s="247">
        <f>IF(N444="základná",J444,0)</f>
        <v>0</v>
      </c>
      <c r="BF444" s="247">
        <f>IF(N444="znížená",J444,0)</f>
        <v>0</v>
      </c>
      <c r="BG444" s="247">
        <f>IF(N444="zákl. prenesená",J444,0)</f>
        <v>0</v>
      </c>
      <c r="BH444" s="247">
        <f>IF(N444="zníž. prenesená",J444,0)</f>
        <v>0</v>
      </c>
      <c r="BI444" s="247">
        <f>IF(N444="nulová",J444,0)</f>
        <v>0</v>
      </c>
      <c r="BJ444" s="14" t="s">
        <v>87</v>
      </c>
      <c r="BK444" s="247">
        <f>ROUND(I444*H444,2)</f>
        <v>0</v>
      </c>
      <c r="BL444" s="14" t="s">
        <v>241</v>
      </c>
      <c r="BM444" s="246" t="s">
        <v>1310</v>
      </c>
    </row>
    <row r="445" s="2" customFormat="1" ht="37.8" customHeight="1">
      <c r="A445" s="35"/>
      <c r="B445" s="36"/>
      <c r="C445" s="234" t="s">
        <v>1311</v>
      </c>
      <c r="D445" s="234" t="s">
        <v>179</v>
      </c>
      <c r="E445" s="235" t="s">
        <v>1312</v>
      </c>
      <c r="F445" s="236" t="s">
        <v>1313</v>
      </c>
      <c r="G445" s="237" t="s">
        <v>371</v>
      </c>
      <c r="H445" s="238">
        <v>8</v>
      </c>
      <c r="I445" s="239"/>
      <c r="J445" s="240">
        <f>ROUND(I445*H445,2)</f>
        <v>0</v>
      </c>
      <c r="K445" s="241"/>
      <c r="L445" s="41"/>
      <c r="M445" s="242" t="s">
        <v>1</v>
      </c>
      <c r="N445" s="243" t="s">
        <v>40</v>
      </c>
      <c r="O445" s="94"/>
      <c r="P445" s="244">
        <f>O445*H445</f>
        <v>0</v>
      </c>
      <c r="Q445" s="244">
        <v>0</v>
      </c>
      <c r="R445" s="244">
        <f>Q445*H445</f>
        <v>0</v>
      </c>
      <c r="S445" s="244">
        <v>0.00084999999999999995</v>
      </c>
      <c r="T445" s="245">
        <f>S445*H445</f>
        <v>0.0067999999999999996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246" t="s">
        <v>241</v>
      </c>
      <c r="AT445" s="246" t="s">
        <v>179</v>
      </c>
      <c r="AU445" s="246" t="s">
        <v>87</v>
      </c>
      <c r="AY445" s="14" t="s">
        <v>177</v>
      </c>
      <c r="BE445" s="247">
        <f>IF(N445="základná",J445,0)</f>
        <v>0</v>
      </c>
      <c r="BF445" s="247">
        <f>IF(N445="znížená",J445,0)</f>
        <v>0</v>
      </c>
      <c r="BG445" s="247">
        <f>IF(N445="zákl. prenesená",J445,0)</f>
        <v>0</v>
      </c>
      <c r="BH445" s="247">
        <f>IF(N445="zníž. prenesená",J445,0)</f>
        <v>0</v>
      </c>
      <c r="BI445" s="247">
        <f>IF(N445="nulová",J445,0)</f>
        <v>0</v>
      </c>
      <c r="BJ445" s="14" t="s">
        <v>87</v>
      </c>
      <c r="BK445" s="247">
        <f>ROUND(I445*H445,2)</f>
        <v>0</v>
      </c>
      <c r="BL445" s="14" t="s">
        <v>241</v>
      </c>
      <c r="BM445" s="246" t="s">
        <v>1314</v>
      </c>
    </row>
    <row r="446" s="12" customFormat="1" ht="22.8" customHeight="1">
      <c r="A446" s="12"/>
      <c r="B446" s="218"/>
      <c r="C446" s="219"/>
      <c r="D446" s="220" t="s">
        <v>73</v>
      </c>
      <c r="E446" s="232" t="s">
        <v>1315</v>
      </c>
      <c r="F446" s="232" t="s">
        <v>1316</v>
      </c>
      <c r="G446" s="219"/>
      <c r="H446" s="219"/>
      <c r="I446" s="222"/>
      <c r="J446" s="233">
        <f>BK446</f>
        <v>0</v>
      </c>
      <c r="K446" s="219"/>
      <c r="L446" s="224"/>
      <c r="M446" s="225"/>
      <c r="N446" s="226"/>
      <c r="O446" s="226"/>
      <c r="P446" s="227">
        <f>SUM(P447:P451)</f>
        <v>0</v>
      </c>
      <c r="Q446" s="226"/>
      <c r="R446" s="227">
        <f>SUM(R447:R451)</f>
        <v>14.814520399999999</v>
      </c>
      <c r="S446" s="226"/>
      <c r="T446" s="228">
        <f>SUM(T447:T451)</f>
        <v>0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229" t="s">
        <v>87</v>
      </c>
      <c r="AT446" s="230" t="s">
        <v>73</v>
      </c>
      <c r="AU446" s="230" t="s">
        <v>81</v>
      </c>
      <c r="AY446" s="229" t="s">
        <v>177</v>
      </c>
      <c r="BK446" s="231">
        <f>SUM(BK447:BK451)</f>
        <v>0</v>
      </c>
    </row>
    <row r="447" s="2" customFormat="1" ht="33" customHeight="1">
      <c r="A447" s="35"/>
      <c r="B447" s="36"/>
      <c r="C447" s="234" t="s">
        <v>1317</v>
      </c>
      <c r="D447" s="234" t="s">
        <v>179</v>
      </c>
      <c r="E447" s="235" t="s">
        <v>1318</v>
      </c>
      <c r="F447" s="236" t="s">
        <v>1319</v>
      </c>
      <c r="G447" s="237" t="s">
        <v>223</v>
      </c>
      <c r="H447" s="238">
        <v>0.95999999999999996</v>
      </c>
      <c r="I447" s="239"/>
      <c r="J447" s="240">
        <f>ROUND(I447*H447,2)</f>
        <v>0</v>
      </c>
      <c r="K447" s="241"/>
      <c r="L447" s="41"/>
      <c r="M447" s="242" t="s">
        <v>1</v>
      </c>
      <c r="N447" s="243" t="s">
        <v>40</v>
      </c>
      <c r="O447" s="94"/>
      <c r="P447" s="244">
        <f>O447*H447</f>
        <v>0</v>
      </c>
      <c r="Q447" s="244">
        <v>0.01174</v>
      </c>
      <c r="R447" s="244">
        <f>Q447*H447</f>
        <v>0.0112704</v>
      </c>
      <c r="S447" s="244">
        <v>0</v>
      </c>
      <c r="T447" s="245">
        <f>S447*H447</f>
        <v>0</v>
      </c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R447" s="246" t="s">
        <v>241</v>
      </c>
      <c r="AT447" s="246" t="s">
        <v>179</v>
      </c>
      <c r="AU447" s="246" t="s">
        <v>87</v>
      </c>
      <c r="AY447" s="14" t="s">
        <v>177</v>
      </c>
      <c r="BE447" s="247">
        <f>IF(N447="základná",J447,0)</f>
        <v>0</v>
      </c>
      <c r="BF447" s="247">
        <f>IF(N447="znížená",J447,0)</f>
        <v>0</v>
      </c>
      <c r="BG447" s="247">
        <f>IF(N447="zákl. prenesená",J447,0)</f>
        <v>0</v>
      </c>
      <c r="BH447" s="247">
        <f>IF(N447="zníž. prenesená",J447,0)</f>
        <v>0</v>
      </c>
      <c r="BI447" s="247">
        <f>IF(N447="nulová",J447,0)</f>
        <v>0</v>
      </c>
      <c r="BJ447" s="14" t="s">
        <v>87</v>
      </c>
      <c r="BK447" s="247">
        <f>ROUND(I447*H447,2)</f>
        <v>0</v>
      </c>
      <c r="BL447" s="14" t="s">
        <v>241</v>
      </c>
      <c r="BM447" s="246" t="s">
        <v>1320</v>
      </c>
    </row>
    <row r="448" s="2" customFormat="1" ht="24.15" customHeight="1">
      <c r="A448" s="35"/>
      <c r="B448" s="36"/>
      <c r="C448" s="234" t="s">
        <v>1321</v>
      </c>
      <c r="D448" s="234" t="s">
        <v>179</v>
      </c>
      <c r="E448" s="235" t="s">
        <v>1322</v>
      </c>
      <c r="F448" s="236" t="s">
        <v>1323</v>
      </c>
      <c r="G448" s="237" t="s">
        <v>182</v>
      </c>
      <c r="H448" s="238">
        <v>117.75400000000001</v>
      </c>
      <c r="I448" s="239"/>
      <c r="J448" s="240">
        <f>ROUND(I448*H448,2)</f>
        <v>0</v>
      </c>
      <c r="K448" s="241"/>
      <c r="L448" s="41"/>
      <c r="M448" s="242" t="s">
        <v>1</v>
      </c>
      <c r="N448" s="243" t="s">
        <v>40</v>
      </c>
      <c r="O448" s="94"/>
      <c r="P448" s="244">
        <f>O448*H448</f>
        <v>0</v>
      </c>
      <c r="Q448" s="244">
        <v>0</v>
      </c>
      <c r="R448" s="244">
        <f>Q448*H448</f>
        <v>0</v>
      </c>
      <c r="S448" s="244">
        <v>0</v>
      </c>
      <c r="T448" s="245">
        <f>S448*H448</f>
        <v>0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246" t="s">
        <v>241</v>
      </c>
      <c r="AT448" s="246" t="s">
        <v>179</v>
      </c>
      <c r="AU448" s="246" t="s">
        <v>87</v>
      </c>
      <c r="AY448" s="14" t="s">
        <v>177</v>
      </c>
      <c r="BE448" s="247">
        <f>IF(N448="základná",J448,0)</f>
        <v>0</v>
      </c>
      <c r="BF448" s="247">
        <f>IF(N448="znížená",J448,0)</f>
        <v>0</v>
      </c>
      <c r="BG448" s="247">
        <f>IF(N448="zákl. prenesená",J448,0)</f>
        <v>0</v>
      </c>
      <c r="BH448" s="247">
        <f>IF(N448="zníž. prenesená",J448,0)</f>
        <v>0</v>
      </c>
      <c r="BI448" s="247">
        <f>IF(N448="nulová",J448,0)</f>
        <v>0</v>
      </c>
      <c r="BJ448" s="14" t="s">
        <v>87</v>
      </c>
      <c r="BK448" s="247">
        <f>ROUND(I448*H448,2)</f>
        <v>0</v>
      </c>
      <c r="BL448" s="14" t="s">
        <v>241</v>
      </c>
      <c r="BM448" s="246" t="s">
        <v>1324</v>
      </c>
    </row>
    <row r="449" s="2" customFormat="1" ht="16.5" customHeight="1">
      <c r="A449" s="35"/>
      <c r="B449" s="36"/>
      <c r="C449" s="248" t="s">
        <v>1325</v>
      </c>
      <c r="D449" s="248" t="s">
        <v>270</v>
      </c>
      <c r="E449" s="249" t="s">
        <v>1326</v>
      </c>
      <c r="F449" s="250" t="s">
        <v>1327</v>
      </c>
      <c r="G449" s="251" t="s">
        <v>187</v>
      </c>
      <c r="H449" s="252">
        <v>1.315</v>
      </c>
      <c r="I449" s="253"/>
      <c r="J449" s="254">
        <f>ROUND(I449*H449,2)</f>
        <v>0</v>
      </c>
      <c r="K449" s="255"/>
      <c r="L449" s="256"/>
      <c r="M449" s="257" t="s">
        <v>1</v>
      </c>
      <c r="N449" s="258" t="s">
        <v>40</v>
      </c>
      <c r="O449" s="94"/>
      <c r="P449" s="244">
        <f>O449*H449</f>
        <v>0</v>
      </c>
      <c r="Q449" s="244">
        <v>0.55000000000000004</v>
      </c>
      <c r="R449" s="244">
        <f>Q449*H449</f>
        <v>0.72325000000000006</v>
      </c>
      <c r="S449" s="244">
        <v>0</v>
      </c>
      <c r="T449" s="245">
        <f>S449*H449</f>
        <v>0</v>
      </c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R449" s="246" t="s">
        <v>307</v>
      </c>
      <c r="AT449" s="246" t="s">
        <v>270</v>
      </c>
      <c r="AU449" s="246" t="s">
        <v>87</v>
      </c>
      <c r="AY449" s="14" t="s">
        <v>177</v>
      </c>
      <c r="BE449" s="247">
        <f>IF(N449="základná",J449,0)</f>
        <v>0</v>
      </c>
      <c r="BF449" s="247">
        <f>IF(N449="znížená",J449,0)</f>
        <v>0</v>
      </c>
      <c r="BG449" s="247">
        <f>IF(N449="zákl. prenesená",J449,0)</f>
        <v>0</v>
      </c>
      <c r="BH449" s="247">
        <f>IF(N449="zníž. prenesená",J449,0)</f>
        <v>0</v>
      </c>
      <c r="BI449" s="247">
        <f>IF(N449="nulová",J449,0)</f>
        <v>0</v>
      </c>
      <c r="BJ449" s="14" t="s">
        <v>87</v>
      </c>
      <c r="BK449" s="247">
        <f>ROUND(I449*H449,2)</f>
        <v>0</v>
      </c>
      <c r="BL449" s="14" t="s">
        <v>241</v>
      </c>
      <c r="BM449" s="246" t="s">
        <v>1328</v>
      </c>
    </row>
    <row r="450" s="2" customFormat="1" ht="24.15" customHeight="1">
      <c r="A450" s="35"/>
      <c r="B450" s="36"/>
      <c r="C450" s="248" t="s">
        <v>1329</v>
      </c>
      <c r="D450" s="248" t="s">
        <v>270</v>
      </c>
      <c r="E450" s="249" t="s">
        <v>1330</v>
      </c>
      <c r="F450" s="250" t="s">
        <v>1331</v>
      </c>
      <c r="G450" s="251" t="s">
        <v>182</v>
      </c>
      <c r="H450" s="252">
        <v>32</v>
      </c>
      <c r="I450" s="253"/>
      <c r="J450" s="254">
        <f>ROUND(I450*H450,2)</f>
        <v>0</v>
      </c>
      <c r="K450" s="255"/>
      <c r="L450" s="256"/>
      <c r="M450" s="257" t="s">
        <v>1</v>
      </c>
      <c r="N450" s="258" t="s">
        <v>40</v>
      </c>
      <c r="O450" s="94"/>
      <c r="P450" s="244">
        <f>O450*H450</f>
        <v>0</v>
      </c>
      <c r="Q450" s="244">
        <v>0.44</v>
      </c>
      <c r="R450" s="244">
        <f>Q450*H450</f>
        <v>14.08</v>
      </c>
      <c r="S450" s="244">
        <v>0</v>
      </c>
      <c r="T450" s="245">
        <f>S450*H450</f>
        <v>0</v>
      </c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R450" s="246" t="s">
        <v>307</v>
      </c>
      <c r="AT450" s="246" t="s">
        <v>270</v>
      </c>
      <c r="AU450" s="246" t="s">
        <v>87</v>
      </c>
      <c r="AY450" s="14" t="s">
        <v>177</v>
      </c>
      <c r="BE450" s="247">
        <f>IF(N450="základná",J450,0)</f>
        <v>0</v>
      </c>
      <c r="BF450" s="247">
        <f>IF(N450="znížená",J450,0)</f>
        <v>0</v>
      </c>
      <c r="BG450" s="247">
        <f>IF(N450="zákl. prenesená",J450,0)</f>
        <v>0</v>
      </c>
      <c r="BH450" s="247">
        <f>IF(N450="zníž. prenesená",J450,0)</f>
        <v>0</v>
      </c>
      <c r="BI450" s="247">
        <f>IF(N450="nulová",J450,0)</f>
        <v>0</v>
      </c>
      <c r="BJ450" s="14" t="s">
        <v>87</v>
      </c>
      <c r="BK450" s="247">
        <f>ROUND(I450*H450,2)</f>
        <v>0</v>
      </c>
      <c r="BL450" s="14" t="s">
        <v>241</v>
      </c>
      <c r="BM450" s="246" t="s">
        <v>1332</v>
      </c>
    </row>
    <row r="451" s="2" customFormat="1" ht="24.15" customHeight="1">
      <c r="A451" s="35"/>
      <c r="B451" s="36"/>
      <c r="C451" s="234" t="s">
        <v>1333</v>
      </c>
      <c r="D451" s="234" t="s">
        <v>179</v>
      </c>
      <c r="E451" s="235" t="s">
        <v>1334</v>
      </c>
      <c r="F451" s="236" t="s">
        <v>1335</v>
      </c>
      <c r="G451" s="237" t="s">
        <v>1051</v>
      </c>
      <c r="H451" s="259"/>
      <c r="I451" s="239"/>
      <c r="J451" s="240">
        <f>ROUND(I451*H451,2)</f>
        <v>0</v>
      </c>
      <c r="K451" s="241"/>
      <c r="L451" s="41"/>
      <c r="M451" s="242" t="s">
        <v>1</v>
      </c>
      <c r="N451" s="243" t="s">
        <v>40</v>
      </c>
      <c r="O451" s="94"/>
      <c r="P451" s="244">
        <f>O451*H451</f>
        <v>0</v>
      </c>
      <c r="Q451" s="244">
        <v>0</v>
      </c>
      <c r="R451" s="244">
        <f>Q451*H451</f>
        <v>0</v>
      </c>
      <c r="S451" s="244">
        <v>0</v>
      </c>
      <c r="T451" s="245">
        <f>S451*H451</f>
        <v>0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246" t="s">
        <v>241</v>
      </c>
      <c r="AT451" s="246" t="s">
        <v>179</v>
      </c>
      <c r="AU451" s="246" t="s">
        <v>87</v>
      </c>
      <c r="AY451" s="14" t="s">
        <v>177</v>
      </c>
      <c r="BE451" s="247">
        <f>IF(N451="základná",J451,0)</f>
        <v>0</v>
      </c>
      <c r="BF451" s="247">
        <f>IF(N451="znížená",J451,0)</f>
        <v>0</v>
      </c>
      <c r="BG451" s="247">
        <f>IF(N451="zákl. prenesená",J451,0)</f>
        <v>0</v>
      </c>
      <c r="BH451" s="247">
        <f>IF(N451="zníž. prenesená",J451,0)</f>
        <v>0</v>
      </c>
      <c r="BI451" s="247">
        <f>IF(N451="nulová",J451,0)</f>
        <v>0</v>
      </c>
      <c r="BJ451" s="14" t="s">
        <v>87</v>
      </c>
      <c r="BK451" s="247">
        <f>ROUND(I451*H451,2)</f>
        <v>0</v>
      </c>
      <c r="BL451" s="14" t="s">
        <v>241</v>
      </c>
      <c r="BM451" s="246" t="s">
        <v>1336</v>
      </c>
    </row>
    <row r="452" s="12" customFormat="1" ht="22.8" customHeight="1">
      <c r="A452" s="12"/>
      <c r="B452" s="218"/>
      <c r="C452" s="219"/>
      <c r="D452" s="220" t="s">
        <v>73</v>
      </c>
      <c r="E452" s="232" t="s">
        <v>1337</v>
      </c>
      <c r="F452" s="232" t="s">
        <v>1338</v>
      </c>
      <c r="G452" s="219"/>
      <c r="H452" s="219"/>
      <c r="I452" s="222"/>
      <c r="J452" s="233">
        <f>BK452</f>
        <v>0</v>
      </c>
      <c r="K452" s="219"/>
      <c r="L452" s="224"/>
      <c r="M452" s="225"/>
      <c r="N452" s="226"/>
      <c r="O452" s="226"/>
      <c r="P452" s="227">
        <f>SUM(P453:P464)</f>
        <v>0</v>
      </c>
      <c r="Q452" s="226"/>
      <c r="R452" s="227">
        <f>SUM(R453:R464)</f>
        <v>7.1377632099999992</v>
      </c>
      <c r="S452" s="226"/>
      <c r="T452" s="228">
        <f>SUM(T453:T464)</f>
        <v>0</v>
      </c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R452" s="229" t="s">
        <v>87</v>
      </c>
      <c r="AT452" s="230" t="s">
        <v>73</v>
      </c>
      <c r="AU452" s="230" t="s">
        <v>81</v>
      </c>
      <c r="AY452" s="229" t="s">
        <v>177</v>
      </c>
      <c r="BK452" s="231">
        <f>SUM(BK453:BK464)</f>
        <v>0</v>
      </c>
    </row>
    <row r="453" s="2" customFormat="1" ht="37.8" customHeight="1">
      <c r="A453" s="35"/>
      <c r="B453" s="36"/>
      <c r="C453" s="234" t="s">
        <v>1339</v>
      </c>
      <c r="D453" s="234" t="s">
        <v>179</v>
      </c>
      <c r="E453" s="235" t="s">
        <v>1340</v>
      </c>
      <c r="F453" s="236" t="s">
        <v>1341</v>
      </c>
      <c r="G453" s="237" t="s">
        <v>223</v>
      </c>
      <c r="H453" s="238">
        <v>50.683</v>
      </c>
      <c r="I453" s="239"/>
      <c r="J453" s="240">
        <f>ROUND(I453*H453,2)</f>
        <v>0</v>
      </c>
      <c r="K453" s="241"/>
      <c r="L453" s="41"/>
      <c r="M453" s="242" t="s">
        <v>1</v>
      </c>
      <c r="N453" s="243" t="s">
        <v>40</v>
      </c>
      <c r="O453" s="94"/>
      <c r="P453" s="244">
        <f>O453*H453</f>
        <v>0</v>
      </c>
      <c r="Q453" s="244">
        <v>0.047480000000000001</v>
      </c>
      <c r="R453" s="244">
        <f>Q453*H453</f>
        <v>2.4064288400000002</v>
      </c>
      <c r="S453" s="244">
        <v>0</v>
      </c>
      <c r="T453" s="245">
        <f>S453*H453</f>
        <v>0</v>
      </c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R453" s="246" t="s">
        <v>241</v>
      </c>
      <c r="AT453" s="246" t="s">
        <v>179</v>
      </c>
      <c r="AU453" s="246" t="s">
        <v>87</v>
      </c>
      <c r="AY453" s="14" t="s">
        <v>177</v>
      </c>
      <c r="BE453" s="247">
        <f>IF(N453="základná",J453,0)</f>
        <v>0</v>
      </c>
      <c r="BF453" s="247">
        <f>IF(N453="znížená",J453,0)</f>
        <v>0</v>
      </c>
      <c r="BG453" s="247">
        <f>IF(N453="zákl. prenesená",J453,0)</f>
        <v>0</v>
      </c>
      <c r="BH453" s="247">
        <f>IF(N453="zníž. prenesená",J453,0)</f>
        <v>0</v>
      </c>
      <c r="BI453" s="247">
        <f>IF(N453="nulová",J453,0)</f>
        <v>0</v>
      </c>
      <c r="BJ453" s="14" t="s">
        <v>87</v>
      </c>
      <c r="BK453" s="247">
        <f>ROUND(I453*H453,2)</f>
        <v>0</v>
      </c>
      <c r="BL453" s="14" t="s">
        <v>241</v>
      </c>
      <c r="BM453" s="246" t="s">
        <v>1342</v>
      </c>
    </row>
    <row r="454" s="2" customFormat="1" ht="24.15" customHeight="1">
      <c r="A454" s="35"/>
      <c r="B454" s="36"/>
      <c r="C454" s="234" t="s">
        <v>1343</v>
      </c>
      <c r="D454" s="234" t="s">
        <v>179</v>
      </c>
      <c r="E454" s="235" t="s">
        <v>1344</v>
      </c>
      <c r="F454" s="236" t="s">
        <v>1345</v>
      </c>
      <c r="G454" s="237" t="s">
        <v>223</v>
      </c>
      <c r="H454" s="238">
        <v>354.31</v>
      </c>
      <c r="I454" s="239"/>
      <c r="J454" s="240">
        <f>ROUND(I454*H454,2)</f>
        <v>0</v>
      </c>
      <c r="K454" s="241"/>
      <c r="L454" s="41"/>
      <c r="M454" s="242" t="s">
        <v>1</v>
      </c>
      <c r="N454" s="243" t="s">
        <v>40</v>
      </c>
      <c r="O454" s="94"/>
      <c r="P454" s="244">
        <f>O454*H454</f>
        <v>0</v>
      </c>
      <c r="Q454" s="244">
        <v>0.00117</v>
      </c>
      <c r="R454" s="244">
        <f>Q454*H454</f>
        <v>0.41454270000000004</v>
      </c>
      <c r="S454" s="244">
        <v>0</v>
      </c>
      <c r="T454" s="245">
        <f>S454*H454</f>
        <v>0</v>
      </c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R454" s="246" t="s">
        <v>241</v>
      </c>
      <c r="AT454" s="246" t="s">
        <v>179</v>
      </c>
      <c r="AU454" s="246" t="s">
        <v>87</v>
      </c>
      <c r="AY454" s="14" t="s">
        <v>177</v>
      </c>
      <c r="BE454" s="247">
        <f>IF(N454="základná",J454,0)</f>
        <v>0</v>
      </c>
      <c r="BF454" s="247">
        <f>IF(N454="znížená",J454,0)</f>
        <v>0</v>
      </c>
      <c r="BG454" s="247">
        <f>IF(N454="zákl. prenesená",J454,0)</f>
        <v>0</v>
      </c>
      <c r="BH454" s="247">
        <f>IF(N454="zníž. prenesená",J454,0)</f>
        <v>0</v>
      </c>
      <c r="BI454" s="247">
        <f>IF(N454="nulová",J454,0)</f>
        <v>0</v>
      </c>
      <c r="BJ454" s="14" t="s">
        <v>87</v>
      </c>
      <c r="BK454" s="247">
        <f>ROUND(I454*H454,2)</f>
        <v>0</v>
      </c>
      <c r="BL454" s="14" t="s">
        <v>241</v>
      </c>
      <c r="BM454" s="246" t="s">
        <v>1346</v>
      </c>
    </row>
    <row r="455" s="2" customFormat="1" ht="24.15" customHeight="1">
      <c r="A455" s="35"/>
      <c r="B455" s="36"/>
      <c r="C455" s="248" t="s">
        <v>1347</v>
      </c>
      <c r="D455" s="248" t="s">
        <v>270</v>
      </c>
      <c r="E455" s="249" t="s">
        <v>1348</v>
      </c>
      <c r="F455" s="250" t="s">
        <v>1349</v>
      </c>
      <c r="G455" s="251" t="s">
        <v>223</v>
      </c>
      <c r="H455" s="252">
        <v>354.31</v>
      </c>
      <c r="I455" s="253"/>
      <c r="J455" s="254">
        <f>ROUND(I455*H455,2)</f>
        <v>0</v>
      </c>
      <c r="K455" s="255"/>
      <c r="L455" s="256"/>
      <c r="M455" s="257" t="s">
        <v>1</v>
      </c>
      <c r="N455" s="258" t="s">
        <v>40</v>
      </c>
      <c r="O455" s="94"/>
      <c r="P455" s="244">
        <f>O455*H455</f>
        <v>0</v>
      </c>
      <c r="Q455" s="244">
        <v>0.00032000000000000003</v>
      </c>
      <c r="R455" s="244">
        <f>Q455*H455</f>
        <v>0.11337920000000001</v>
      </c>
      <c r="S455" s="244">
        <v>0</v>
      </c>
      <c r="T455" s="245">
        <f>S455*H455</f>
        <v>0</v>
      </c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R455" s="246" t="s">
        <v>307</v>
      </c>
      <c r="AT455" s="246" t="s">
        <v>270</v>
      </c>
      <c r="AU455" s="246" t="s">
        <v>87</v>
      </c>
      <c r="AY455" s="14" t="s">
        <v>177</v>
      </c>
      <c r="BE455" s="247">
        <f>IF(N455="základná",J455,0)</f>
        <v>0</v>
      </c>
      <c r="BF455" s="247">
        <f>IF(N455="znížená",J455,0)</f>
        <v>0</v>
      </c>
      <c r="BG455" s="247">
        <f>IF(N455="zákl. prenesená",J455,0)</f>
        <v>0</v>
      </c>
      <c r="BH455" s="247">
        <f>IF(N455="zníž. prenesená",J455,0)</f>
        <v>0</v>
      </c>
      <c r="BI455" s="247">
        <f>IF(N455="nulová",J455,0)</f>
        <v>0</v>
      </c>
      <c r="BJ455" s="14" t="s">
        <v>87</v>
      </c>
      <c r="BK455" s="247">
        <f>ROUND(I455*H455,2)</f>
        <v>0</v>
      </c>
      <c r="BL455" s="14" t="s">
        <v>241</v>
      </c>
      <c r="BM455" s="246" t="s">
        <v>1350</v>
      </c>
    </row>
    <row r="456" s="2" customFormat="1" ht="24.15" customHeight="1">
      <c r="A456" s="35"/>
      <c r="B456" s="36"/>
      <c r="C456" s="234" t="s">
        <v>1351</v>
      </c>
      <c r="D456" s="234" t="s">
        <v>179</v>
      </c>
      <c r="E456" s="235" t="s">
        <v>1352</v>
      </c>
      <c r="F456" s="236" t="s">
        <v>1353</v>
      </c>
      <c r="G456" s="237" t="s">
        <v>223</v>
      </c>
      <c r="H456" s="238">
        <v>151.43000000000001</v>
      </c>
      <c r="I456" s="239"/>
      <c r="J456" s="240">
        <f>ROUND(I456*H456,2)</f>
        <v>0</v>
      </c>
      <c r="K456" s="241"/>
      <c r="L456" s="41"/>
      <c r="M456" s="242" t="s">
        <v>1</v>
      </c>
      <c r="N456" s="243" t="s">
        <v>40</v>
      </c>
      <c r="O456" s="94"/>
      <c r="P456" s="244">
        <f>O456*H456</f>
        <v>0</v>
      </c>
      <c r="Q456" s="244">
        <v>0.016619999999999999</v>
      </c>
      <c r="R456" s="244">
        <f>Q456*H456</f>
        <v>2.5167666</v>
      </c>
      <c r="S456" s="244">
        <v>0</v>
      </c>
      <c r="T456" s="245">
        <f>S456*H456</f>
        <v>0</v>
      </c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R456" s="246" t="s">
        <v>241</v>
      </c>
      <c r="AT456" s="246" t="s">
        <v>179</v>
      </c>
      <c r="AU456" s="246" t="s">
        <v>87</v>
      </c>
      <c r="AY456" s="14" t="s">
        <v>177</v>
      </c>
      <c r="BE456" s="247">
        <f>IF(N456="základná",J456,0)</f>
        <v>0</v>
      </c>
      <c r="BF456" s="247">
        <f>IF(N456="znížená",J456,0)</f>
        <v>0</v>
      </c>
      <c r="BG456" s="247">
        <f>IF(N456="zákl. prenesená",J456,0)</f>
        <v>0</v>
      </c>
      <c r="BH456" s="247">
        <f>IF(N456="zníž. prenesená",J456,0)</f>
        <v>0</v>
      </c>
      <c r="BI456" s="247">
        <f>IF(N456="nulová",J456,0)</f>
        <v>0</v>
      </c>
      <c r="BJ456" s="14" t="s">
        <v>87</v>
      </c>
      <c r="BK456" s="247">
        <f>ROUND(I456*H456,2)</f>
        <v>0</v>
      </c>
      <c r="BL456" s="14" t="s">
        <v>241</v>
      </c>
      <c r="BM456" s="246" t="s">
        <v>1354</v>
      </c>
    </row>
    <row r="457" s="2" customFormat="1" ht="24.15" customHeight="1">
      <c r="A457" s="35"/>
      <c r="B457" s="36"/>
      <c r="C457" s="234" t="s">
        <v>1355</v>
      </c>
      <c r="D457" s="234" t="s">
        <v>179</v>
      </c>
      <c r="E457" s="235" t="s">
        <v>1356</v>
      </c>
      <c r="F457" s="236" t="s">
        <v>1357</v>
      </c>
      <c r="G457" s="237" t="s">
        <v>182</v>
      </c>
      <c r="H457" s="238">
        <v>2.7749999999999999</v>
      </c>
      <c r="I457" s="239"/>
      <c r="J457" s="240">
        <f>ROUND(I457*H457,2)</f>
        <v>0</v>
      </c>
      <c r="K457" s="241"/>
      <c r="L457" s="41"/>
      <c r="M457" s="242" t="s">
        <v>1</v>
      </c>
      <c r="N457" s="243" t="s">
        <v>40</v>
      </c>
      <c r="O457" s="94"/>
      <c r="P457" s="244">
        <f>O457*H457</f>
        <v>0</v>
      </c>
      <c r="Q457" s="244">
        <v>0.025090000000000001</v>
      </c>
      <c r="R457" s="244">
        <f>Q457*H457</f>
        <v>0.069624749999999999</v>
      </c>
      <c r="S457" s="244">
        <v>0</v>
      </c>
      <c r="T457" s="245">
        <f>S457*H457</f>
        <v>0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246" t="s">
        <v>241</v>
      </c>
      <c r="AT457" s="246" t="s">
        <v>179</v>
      </c>
      <c r="AU457" s="246" t="s">
        <v>87</v>
      </c>
      <c r="AY457" s="14" t="s">
        <v>177</v>
      </c>
      <c r="BE457" s="247">
        <f>IF(N457="základná",J457,0)</f>
        <v>0</v>
      </c>
      <c r="BF457" s="247">
        <f>IF(N457="znížená",J457,0)</f>
        <v>0</v>
      </c>
      <c r="BG457" s="247">
        <f>IF(N457="zákl. prenesená",J457,0)</f>
        <v>0</v>
      </c>
      <c r="BH457" s="247">
        <f>IF(N457="zníž. prenesená",J457,0)</f>
        <v>0</v>
      </c>
      <c r="BI457" s="247">
        <f>IF(N457="nulová",J457,0)</f>
        <v>0</v>
      </c>
      <c r="BJ457" s="14" t="s">
        <v>87</v>
      </c>
      <c r="BK457" s="247">
        <f>ROUND(I457*H457,2)</f>
        <v>0</v>
      </c>
      <c r="BL457" s="14" t="s">
        <v>241</v>
      </c>
      <c r="BM457" s="246" t="s">
        <v>1358</v>
      </c>
    </row>
    <row r="458" s="2" customFormat="1" ht="24.15" customHeight="1">
      <c r="A458" s="35"/>
      <c r="B458" s="36"/>
      <c r="C458" s="234" t="s">
        <v>1359</v>
      </c>
      <c r="D458" s="234" t="s">
        <v>179</v>
      </c>
      <c r="E458" s="235" t="s">
        <v>1360</v>
      </c>
      <c r="F458" s="236" t="s">
        <v>1361</v>
      </c>
      <c r="G458" s="237" t="s">
        <v>223</v>
      </c>
      <c r="H458" s="238">
        <v>129.59999999999999</v>
      </c>
      <c r="I458" s="239"/>
      <c r="J458" s="240">
        <f>ROUND(I458*H458,2)</f>
        <v>0</v>
      </c>
      <c r="K458" s="241"/>
      <c r="L458" s="41"/>
      <c r="M458" s="242" t="s">
        <v>1</v>
      </c>
      <c r="N458" s="243" t="s">
        <v>40</v>
      </c>
      <c r="O458" s="94"/>
      <c r="P458" s="244">
        <f>O458*H458</f>
        <v>0</v>
      </c>
      <c r="Q458" s="244">
        <v>0.0118</v>
      </c>
      <c r="R458" s="244">
        <f>Q458*H458</f>
        <v>1.52928</v>
      </c>
      <c r="S458" s="244">
        <v>0</v>
      </c>
      <c r="T458" s="245">
        <f>S458*H458</f>
        <v>0</v>
      </c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R458" s="246" t="s">
        <v>183</v>
      </c>
      <c r="AT458" s="246" t="s">
        <v>179</v>
      </c>
      <c r="AU458" s="246" t="s">
        <v>87</v>
      </c>
      <c r="AY458" s="14" t="s">
        <v>177</v>
      </c>
      <c r="BE458" s="247">
        <f>IF(N458="základná",J458,0)</f>
        <v>0</v>
      </c>
      <c r="BF458" s="247">
        <f>IF(N458="znížená",J458,0)</f>
        <v>0</v>
      </c>
      <c r="BG458" s="247">
        <f>IF(N458="zákl. prenesená",J458,0)</f>
        <v>0</v>
      </c>
      <c r="BH458" s="247">
        <f>IF(N458="zníž. prenesená",J458,0)</f>
        <v>0</v>
      </c>
      <c r="BI458" s="247">
        <f>IF(N458="nulová",J458,0)</f>
        <v>0</v>
      </c>
      <c r="BJ458" s="14" t="s">
        <v>87</v>
      </c>
      <c r="BK458" s="247">
        <f>ROUND(I458*H458,2)</f>
        <v>0</v>
      </c>
      <c r="BL458" s="14" t="s">
        <v>183</v>
      </c>
      <c r="BM458" s="246" t="s">
        <v>1362</v>
      </c>
    </row>
    <row r="459" s="2" customFormat="1" ht="37.8" customHeight="1">
      <c r="A459" s="35"/>
      <c r="B459" s="36"/>
      <c r="C459" s="234" t="s">
        <v>1363</v>
      </c>
      <c r="D459" s="234" t="s">
        <v>179</v>
      </c>
      <c r="E459" s="235" t="s">
        <v>1364</v>
      </c>
      <c r="F459" s="236" t="s">
        <v>1365</v>
      </c>
      <c r="G459" s="237" t="s">
        <v>182</v>
      </c>
      <c r="H459" s="238">
        <v>19.800000000000001</v>
      </c>
      <c r="I459" s="239"/>
      <c r="J459" s="240">
        <f>ROUND(I459*H459,2)</f>
        <v>0</v>
      </c>
      <c r="K459" s="241"/>
      <c r="L459" s="41"/>
      <c r="M459" s="242" t="s">
        <v>1</v>
      </c>
      <c r="N459" s="243" t="s">
        <v>40</v>
      </c>
      <c r="O459" s="94"/>
      <c r="P459" s="244">
        <f>O459*H459</f>
        <v>0</v>
      </c>
      <c r="Q459" s="244">
        <v>0.0016199999999999999</v>
      </c>
      <c r="R459" s="244">
        <f>Q459*H459</f>
        <v>0.032076</v>
      </c>
      <c r="S459" s="244">
        <v>0</v>
      </c>
      <c r="T459" s="245">
        <f>S459*H459</f>
        <v>0</v>
      </c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R459" s="246" t="s">
        <v>241</v>
      </c>
      <c r="AT459" s="246" t="s">
        <v>179</v>
      </c>
      <c r="AU459" s="246" t="s">
        <v>87</v>
      </c>
      <c r="AY459" s="14" t="s">
        <v>177</v>
      </c>
      <c r="BE459" s="247">
        <f>IF(N459="základná",J459,0)</f>
        <v>0</v>
      </c>
      <c r="BF459" s="247">
        <f>IF(N459="znížená",J459,0)</f>
        <v>0</v>
      </c>
      <c r="BG459" s="247">
        <f>IF(N459="zákl. prenesená",J459,0)</f>
        <v>0</v>
      </c>
      <c r="BH459" s="247">
        <f>IF(N459="zníž. prenesená",J459,0)</f>
        <v>0</v>
      </c>
      <c r="BI459" s="247">
        <f>IF(N459="nulová",J459,0)</f>
        <v>0</v>
      </c>
      <c r="BJ459" s="14" t="s">
        <v>87</v>
      </c>
      <c r="BK459" s="247">
        <f>ROUND(I459*H459,2)</f>
        <v>0</v>
      </c>
      <c r="BL459" s="14" t="s">
        <v>241</v>
      </c>
      <c r="BM459" s="246" t="s">
        <v>1366</v>
      </c>
    </row>
    <row r="460" s="2" customFormat="1" ht="33" customHeight="1">
      <c r="A460" s="35"/>
      <c r="B460" s="36"/>
      <c r="C460" s="234" t="s">
        <v>1367</v>
      </c>
      <c r="D460" s="234" t="s">
        <v>179</v>
      </c>
      <c r="E460" s="235" t="s">
        <v>1368</v>
      </c>
      <c r="F460" s="236" t="s">
        <v>1369</v>
      </c>
      <c r="G460" s="237" t="s">
        <v>182</v>
      </c>
      <c r="H460" s="238">
        <v>16.5</v>
      </c>
      <c r="I460" s="239"/>
      <c r="J460" s="240">
        <f>ROUND(I460*H460,2)</f>
        <v>0</v>
      </c>
      <c r="K460" s="241"/>
      <c r="L460" s="41"/>
      <c r="M460" s="242" t="s">
        <v>1</v>
      </c>
      <c r="N460" s="243" t="s">
        <v>40</v>
      </c>
      <c r="O460" s="94"/>
      <c r="P460" s="244">
        <f>O460*H460</f>
        <v>0</v>
      </c>
      <c r="Q460" s="244">
        <v>0.0016199999999999999</v>
      </c>
      <c r="R460" s="244">
        <f>Q460*H460</f>
        <v>0.026729999999999997</v>
      </c>
      <c r="S460" s="244">
        <v>0</v>
      </c>
      <c r="T460" s="245">
        <f>S460*H460</f>
        <v>0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246" t="s">
        <v>241</v>
      </c>
      <c r="AT460" s="246" t="s">
        <v>179</v>
      </c>
      <c r="AU460" s="246" t="s">
        <v>87</v>
      </c>
      <c r="AY460" s="14" t="s">
        <v>177</v>
      </c>
      <c r="BE460" s="247">
        <f>IF(N460="základná",J460,0)</f>
        <v>0</v>
      </c>
      <c r="BF460" s="247">
        <f>IF(N460="znížená",J460,0)</f>
        <v>0</v>
      </c>
      <c r="BG460" s="247">
        <f>IF(N460="zákl. prenesená",J460,0)</f>
        <v>0</v>
      </c>
      <c r="BH460" s="247">
        <f>IF(N460="zníž. prenesená",J460,0)</f>
        <v>0</v>
      </c>
      <c r="BI460" s="247">
        <f>IF(N460="nulová",J460,0)</f>
        <v>0</v>
      </c>
      <c r="BJ460" s="14" t="s">
        <v>87</v>
      </c>
      <c r="BK460" s="247">
        <f>ROUND(I460*H460,2)</f>
        <v>0</v>
      </c>
      <c r="BL460" s="14" t="s">
        <v>241</v>
      </c>
      <c r="BM460" s="246" t="s">
        <v>1370</v>
      </c>
    </row>
    <row r="461" s="2" customFormat="1" ht="24.15" customHeight="1">
      <c r="A461" s="35"/>
      <c r="B461" s="36"/>
      <c r="C461" s="234" t="s">
        <v>1371</v>
      </c>
      <c r="D461" s="234" t="s">
        <v>179</v>
      </c>
      <c r="E461" s="235" t="s">
        <v>1372</v>
      </c>
      <c r="F461" s="236" t="s">
        <v>1373</v>
      </c>
      <c r="G461" s="237" t="s">
        <v>223</v>
      </c>
      <c r="H461" s="238">
        <v>5.2800000000000002</v>
      </c>
      <c r="I461" s="239"/>
      <c r="J461" s="240">
        <f>ROUND(I461*H461,2)</f>
        <v>0</v>
      </c>
      <c r="K461" s="241"/>
      <c r="L461" s="41"/>
      <c r="M461" s="242" t="s">
        <v>1</v>
      </c>
      <c r="N461" s="243" t="s">
        <v>40</v>
      </c>
      <c r="O461" s="94"/>
      <c r="P461" s="244">
        <f>O461*H461</f>
        <v>0</v>
      </c>
      <c r="Q461" s="244">
        <v>0.0016199999999999999</v>
      </c>
      <c r="R461" s="244">
        <f>Q461*H461</f>
        <v>0.0085535999999999997</v>
      </c>
      <c r="S461" s="244">
        <v>0</v>
      </c>
      <c r="T461" s="245">
        <f>S461*H461</f>
        <v>0</v>
      </c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R461" s="246" t="s">
        <v>241</v>
      </c>
      <c r="AT461" s="246" t="s">
        <v>179</v>
      </c>
      <c r="AU461" s="246" t="s">
        <v>87</v>
      </c>
      <c r="AY461" s="14" t="s">
        <v>177</v>
      </c>
      <c r="BE461" s="247">
        <f>IF(N461="základná",J461,0)</f>
        <v>0</v>
      </c>
      <c r="BF461" s="247">
        <f>IF(N461="znížená",J461,0)</f>
        <v>0</v>
      </c>
      <c r="BG461" s="247">
        <f>IF(N461="zákl. prenesená",J461,0)</f>
        <v>0</v>
      </c>
      <c r="BH461" s="247">
        <f>IF(N461="zníž. prenesená",J461,0)</f>
        <v>0</v>
      </c>
      <c r="BI461" s="247">
        <f>IF(N461="nulová",J461,0)</f>
        <v>0</v>
      </c>
      <c r="BJ461" s="14" t="s">
        <v>87</v>
      </c>
      <c r="BK461" s="247">
        <f>ROUND(I461*H461,2)</f>
        <v>0</v>
      </c>
      <c r="BL461" s="14" t="s">
        <v>241</v>
      </c>
      <c r="BM461" s="246" t="s">
        <v>1374</v>
      </c>
    </row>
    <row r="462" s="2" customFormat="1" ht="24.15" customHeight="1">
      <c r="A462" s="35"/>
      <c r="B462" s="36"/>
      <c r="C462" s="234" t="s">
        <v>1375</v>
      </c>
      <c r="D462" s="234" t="s">
        <v>179</v>
      </c>
      <c r="E462" s="235" t="s">
        <v>1376</v>
      </c>
      <c r="F462" s="236" t="s">
        <v>1377</v>
      </c>
      <c r="G462" s="237" t="s">
        <v>223</v>
      </c>
      <c r="H462" s="238">
        <v>8.8960000000000008</v>
      </c>
      <c r="I462" s="239"/>
      <c r="J462" s="240">
        <f>ROUND(I462*H462,2)</f>
        <v>0</v>
      </c>
      <c r="K462" s="241"/>
      <c r="L462" s="41"/>
      <c r="M462" s="242" t="s">
        <v>1</v>
      </c>
      <c r="N462" s="243" t="s">
        <v>40</v>
      </c>
      <c r="O462" s="94"/>
      <c r="P462" s="244">
        <f>O462*H462</f>
        <v>0</v>
      </c>
      <c r="Q462" s="244">
        <v>0.0016199999999999999</v>
      </c>
      <c r="R462" s="244">
        <f>Q462*H462</f>
        <v>0.014411520000000001</v>
      </c>
      <c r="S462" s="244">
        <v>0</v>
      </c>
      <c r="T462" s="245">
        <f>S462*H462</f>
        <v>0</v>
      </c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R462" s="246" t="s">
        <v>241</v>
      </c>
      <c r="AT462" s="246" t="s">
        <v>179</v>
      </c>
      <c r="AU462" s="246" t="s">
        <v>87</v>
      </c>
      <c r="AY462" s="14" t="s">
        <v>177</v>
      </c>
      <c r="BE462" s="247">
        <f>IF(N462="základná",J462,0)</f>
        <v>0</v>
      </c>
      <c r="BF462" s="247">
        <f>IF(N462="znížená",J462,0)</f>
        <v>0</v>
      </c>
      <c r="BG462" s="247">
        <f>IF(N462="zákl. prenesená",J462,0)</f>
        <v>0</v>
      </c>
      <c r="BH462" s="247">
        <f>IF(N462="zníž. prenesená",J462,0)</f>
        <v>0</v>
      </c>
      <c r="BI462" s="247">
        <f>IF(N462="nulová",J462,0)</f>
        <v>0</v>
      </c>
      <c r="BJ462" s="14" t="s">
        <v>87</v>
      </c>
      <c r="BK462" s="247">
        <f>ROUND(I462*H462,2)</f>
        <v>0</v>
      </c>
      <c r="BL462" s="14" t="s">
        <v>241</v>
      </c>
      <c r="BM462" s="246" t="s">
        <v>1378</v>
      </c>
    </row>
    <row r="463" s="2" customFormat="1" ht="33" customHeight="1">
      <c r="A463" s="35"/>
      <c r="B463" s="36"/>
      <c r="C463" s="234" t="s">
        <v>1379</v>
      </c>
      <c r="D463" s="234" t="s">
        <v>179</v>
      </c>
      <c r="E463" s="235" t="s">
        <v>1380</v>
      </c>
      <c r="F463" s="236" t="s">
        <v>1381</v>
      </c>
      <c r="G463" s="237" t="s">
        <v>182</v>
      </c>
      <c r="H463" s="238">
        <v>119.40000000000001</v>
      </c>
      <c r="I463" s="239"/>
      <c r="J463" s="240">
        <f>ROUND(I463*H463,2)</f>
        <v>0</v>
      </c>
      <c r="K463" s="241"/>
      <c r="L463" s="41"/>
      <c r="M463" s="242" t="s">
        <v>1</v>
      </c>
      <c r="N463" s="243" t="s">
        <v>40</v>
      </c>
      <c r="O463" s="94"/>
      <c r="P463" s="244">
        <f>O463*H463</f>
        <v>0</v>
      </c>
      <c r="Q463" s="244">
        <v>5.0000000000000002E-05</v>
      </c>
      <c r="R463" s="244">
        <f>Q463*H463</f>
        <v>0.0059700000000000005</v>
      </c>
      <c r="S463" s="244">
        <v>0</v>
      </c>
      <c r="T463" s="245">
        <f>S463*H463</f>
        <v>0</v>
      </c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R463" s="246" t="s">
        <v>241</v>
      </c>
      <c r="AT463" s="246" t="s">
        <v>179</v>
      </c>
      <c r="AU463" s="246" t="s">
        <v>87</v>
      </c>
      <c r="AY463" s="14" t="s">
        <v>177</v>
      </c>
      <c r="BE463" s="247">
        <f>IF(N463="základná",J463,0)</f>
        <v>0</v>
      </c>
      <c r="BF463" s="247">
        <f>IF(N463="znížená",J463,0)</f>
        <v>0</v>
      </c>
      <c r="BG463" s="247">
        <f>IF(N463="zákl. prenesená",J463,0)</f>
        <v>0</v>
      </c>
      <c r="BH463" s="247">
        <f>IF(N463="zníž. prenesená",J463,0)</f>
        <v>0</v>
      </c>
      <c r="BI463" s="247">
        <f>IF(N463="nulová",J463,0)</f>
        <v>0</v>
      </c>
      <c r="BJ463" s="14" t="s">
        <v>87</v>
      </c>
      <c r="BK463" s="247">
        <f>ROUND(I463*H463,2)</f>
        <v>0</v>
      </c>
      <c r="BL463" s="14" t="s">
        <v>241</v>
      </c>
      <c r="BM463" s="246" t="s">
        <v>1382</v>
      </c>
    </row>
    <row r="464" s="2" customFormat="1" ht="21.75" customHeight="1">
      <c r="A464" s="35"/>
      <c r="B464" s="36"/>
      <c r="C464" s="234" t="s">
        <v>1383</v>
      </c>
      <c r="D464" s="234" t="s">
        <v>179</v>
      </c>
      <c r="E464" s="235" t="s">
        <v>1384</v>
      </c>
      <c r="F464" s="236" t="s">
        <v>1385</v>
      </c>
      <c r="G464" s="237" t="s">
        <v>1051</v>
      </c>
      <c r="H464" s="259"/>
      <c r="I464" s="239"/>
      <c r="J464" s="240">
        <f>ROUND(I464*H464,2)</f>
        <v>0</v>
      </c>
      <c r="K464" s="241"/>
      <c r="L464" s="41"/>
      <c r="M464" s="242" t="s">
        <v>1</v>
      </c>
      <c r="N464" s="243" t="s">
        <v>40</v>
      </c>
      <c r="O464" s="94"/>
      <c r="P464" s="244">
        <f>O464*H464</f>
        <v>0</v>
      </c>
      <c r="Q464" s="244">
        <v>0</v>
      </c>
      <c r="R464" s="244">
        <f>Q464*H464</f>
        <v>0</v>
      </c>
      <c r="S464" s="244">
        <v>0</v>
      </c>
      <c r="T464" s="245">
        <f>S464*H464</f>
        <v>0</v>
      </c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R464" s="246" t="s">
        <v>241</v>
      </c>
      <c r="AT464" s="246" t="s">
        <v>179</v>
      </c>
      <c r="AU464" s="246" t="s">
        <v>87</v>
      </c>
      <c r="AY464" s="14" t="s">
        <v>177</v>
      </c>
      <c r="BE464" s="247">
        <f>IF(N464="základná",J464,0)</f>
        <v>0</v>
      </c>
      <c r="BF464" s="247">
        <f>IF(N464="znížená",J464,0)</f>
        <v>0</v>
      </c>
      <c r="BG464" s="247">
        <f>IF(N464="zákl. prenesená",J464,0)</f>
        <v>0</v>
      </c>
      <c r="BH464" s="247">
        <f>IF(N464="zníž. prenesená",J464,0)</f>
        <v>0</v>
      </c>
      <c r="BI464" s="247">
        <f>IF(N464="nulová",J464,0)</f>
        <v>0</v>
      </c>
      <c r="BJ464" s="14" t="s">
        <v>87</v>
      </c>
      <c r="BK464" s="247">
        <f>ROUND(I464*H464,2)</f>
        <v>0</v>
      </c>
      <c r="BL464" s="14" t="s">
        <v>241</v>
      </c>
      <c r="BM464" s="246" t="s">
        <v>1386</v>
      </c>
    </row>
    <row r="465" s="12" customFormat="1" ht="22.8" customHeight="1">
      <c r="A465" s="12"/>
      <c r="B465" s="218"/>
      <c r="C465" s="219"/>
      <c r="D465" s="220" t="s">
        <v>73</v>
      </c>
      <c r="E465" s="232" t="s">
        <v>1387</v>
      </c>
      <c r="F465" s="232" t="s">
        <v>1388</v>
      </c>
      <c r="G465" s="219"/>
      <c r="H465" s="219"/>
      <c r="I465" s="222"/>
      <c r="J465" s="233">
        <f>BK465</f>
        <v>0</v>
      </c>
      <c r="K465" s="219"/>
      <c r="L465" s="224"/>
      <c r="M465" s="225"/>
      <c r="N465" s="226"/>
      <c r="O465" s="226"/>
      <c r="P465" s="227">
        <f>SUM(P466:P480)</f>
        <v>0</v>
      </c>
      <c r="Q465" s="226"/>
      <c r="R465" s="227">
        <f>SUM(R466:R480)</f>
        <v>0.62401664000000012</v>
      </c>
      <c r="S465" s="226"/>
      <c r="T465" s="228">
        <f>SUM(T466:T480)</f>
        <v>0.18364599999999998</v>
      </c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R465" s="229" t="s">
        <v>87</v>
      </c>
      <c r="AT465" s="230" t="s">
        <v>73</v>
      </c>
      <c r="AU465" s="230" t="s">
        <v>81</v>
      </c>
      <c r="AY465" s="229" t="s">
        <v>177</v>
      </c>
      <c r="BK465" s="231">
        <f>SUM(BK466:BK480)</f>
        <v>0</v>
      </c>
    </row>
    <row r="466" s="2" customFormat="1" ht="33" customHeight="1">
      <c r="A466" s="35"/>
      <c r="B466" s="36"/>
      <c r="C466" s="234" t="s">
        <v>1389</v>
      </c>
      <c r="D466" s="234" t="s">
        <v>179</v>
      </c>
      <c r="E466" s="235" t="s">
        <v>1390</v>
      </c>
      <c r="F466" s="236" t="s">
        <v>1391</v>
      </c>
      <c r="G466" s="237" t="s">
        <v>223</v>
      </c>
      <c r="H466" s="238">
        <v>58.491</v>
      </c>
      <c r="I466" s="239"/>
      <c r="J466" s="240">
        <f>ROUND(I466*H466,2)</f>
        <v>0</v>
      </c>
      <c r="K466" s="241"/>
      <c r="L466" s="41"/>
      <c r="M466" s="242" t="s">
        <v>1</v>
      </c>
      <c r="N466" s="243" t="s">
        <v>40</v>
      </c>
      <c r="O466" s="94"/>
      <c r="P466" s="244">
        <f>O466*H466</f>
        <v>0</v>
      </c>
      <c r="Q466" s="244">
        <v>0.0070400000000000003</v>
      </c>
      <c r="R466" s="244">
        <f>Q466*H466</f>
        <v>0.41177664000000003</v>
      </c>
      <c r="S466" s="244">
        <v>0</v>
      </c>
      <c r="T466" s="245">
        <f>S466*H466</f>
        <v>0</v>
      </c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R466" s="246" t="s">
        <v>241</v>
      </c>
      <c r="AT466" s="246" t="s">
        <v>179</v>
      </c>
      <c r="AU466" s="246" t="s">
        <v>87</v>
      </c>
      <c r="AY466" s="14" t="s">
        <v>177</v>
      </c>
      <c r="BE466" s="247">
        <f>IF(N466="základná",J466,0)</f>
        <v>0</v>
      </c>
      <c r="BF466" s="247">
        <f>IF(N466="znížená",J466,0)</f>
        <v>0</v>
      </c>
      <c r="BG466" s="247">
        <f>IF(N466="zákl. prenesená",J466,0)</f>
        <v>0</v>
      </c>
      <c r="BH466" s="247">
        <f>IF(N466="zníž. prenesená",J466,0)</f>
        <v>0</v>
      </c>
      <c r="BI466" s="247">
        <f>IF(N466="nulová",J466,0)</f>
        <v>0</v>
      </c>
      <c r="BJ466" s="14" t="s">
        <v>87</v>
      </c>
      <c r="BK466" s="247">
        <f>ROUND(I466*H466,2)</f>
        <v>0</v>
      </c>
      <c r="BL466" s="14" t="s">
        <v>241</v>
      </c>
      <c r="BM466" s="246" t="s">
        <v>1392</v>
      </c>
    </row>
    <row r="467" s="2" customFormat="1" ht="24.15" customHeight="1">
      <c r="A467" s="35"/>
      <c r="B467" s="36"/>
      <c r="C467" s="234" t="s">
        <v>1393</v>
      </c>
      <c r="D467" s="234" t="s">
        <v>179</v>
      </c>
      <c r="E467" s="235" t="s">
        <v>1394</v>
      </c>
      <c r="F467" s="236" t="s">
        <v>1395</v>
      </c>
      <c r="G467" s="237" t="s">
        <v>223</v>
      </c>
      <c r="H467" s="238">
        <v>4.2000000000000002</v>
      </c>
      <c r="I467" s="239"/>
      <c r="J467" s="240">
        <f>ROUND(I467*H467,2)</f>
        <v>0</v>
      </c>
      <c r="K467" s="241"/>
      <c r="L467" s="41"/>
      <c r="M467" s="242" t="s">
        <v>1</v>
      </c>
      <c r="N467" s="243" t="s">
        <v>40</v>
      </c>
      <c r="O467" s="94"/>
      <c r="P467" s="244">
        <f>O467*H467</f>
        <v>0</v>
      </c>
      <c r="Q467" s="244">
        <v>0</v>
      </c>
      <c r="R467" s="244">
        <f>Q467*H467</f>
        <v>0</v>
      </c>
      <c r="S467" s="244">
        <v>0.0074200000000000004</v>
      </c>
      <c r="T467" s="245">
        <f>S467*H467</f>
        <v>0.031164000000000004</v>
      </c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R467" s="246" t="s">
        <v>241</v>
      </c>
      <c r="AT467" s="246" t="s">
        <v>179</v>
      </c>
      <c r="AU467" s="246" t="s">
        <v>87</v>
      </c>
      <c r="AY467" s="14" t="s">
        <v>177</v>
      </c>
      <c r="BE467" s="247">
        <f>IF(N467="základná",J467,0)</f>
        <v>0</v>
      </c>
      <c r="BF467" s="247">
        <f>IF(N467="znížená",J467,0)</f>
        <v>0</v>
      </c>
      <c r="BG467" s="247">
        <f>IF(N467="zákl. prenesená",J467,0)</f>
        <v>0</v>
      </c>
      <c r="BH467" s="247">
        <f>IF(N467="zníž. prenesená",J467,0)</f>
        <v>0</v>
      </c>
      <c r="BI467" s="247">
        <f>IF(N467="nulová",J467,0)</f>
        <v>0</v>
      </c>
      <c r="BJ467" s="14" t="s">
        <v>87</v>
      </c>
      <c r="BK467" s="247">
        <f>ROUND(I467*H467,2)</f>
        <v>0</v>
      </c>
      <c r="BL467" s="14" t="s">
        <v>241</v>
      </c>
      <c r="BM467" s="246" t="s">
        <v>1396</v>
      </c>
    </row>
    <row r="468" s="2" customFormat="1" ht="21.75" customHeight="1">
      <c r="A468" s="35"/>
      <c r="B468" s="36"/>
      <c r="C468" s="234" t="s">
        <v>1397</v>
      </c>
      <c r="D468" s="234" t="s">
        <v>179</v>
      </c>
      <c r="E468" s="235" t="s">
        <v>1398</v>
      </c>
      <c r="F468" s="236" t="s">
        <v>1399</v>
      </c>
      <c r="G468" s="237" t="s">
        <v>371</v>
      </c>
      <c r="H468" s="238">
        <v>56</v>
      </c>
      <c r="I468" s="239"/>
      <c r="J468" s="240">
        <f>ROUND(I468*H468,2)</f>
        <v>0</v>
      </c>
      <c r="K468" s="241"/>
      <c r="L468" s="41"/>
      <c r="M468" s="242" t="s">
        <v>1</v>
      </c>
      <c r="N468" s="243" t="s">
        <v>40</v>
      </c>
      <c r="O468" s="94"/>
      <c r="P468" s="244">
        <f>O468*H468</f>
        <v>0</v>
      </c>
      <c r="Q468" s="244">
        <v>0</v>
      </c>
      <c r="R468" s="244">
        <f>Q468*H468</f>
        <v>0</v>
      </c>
      <c r="S468" s="244">
        <v>9.0000000000000006E-05</v>
      </c>
      <c r="T468" s="245">
        <f>S468*H468</f>
        <v>0.0050400000000000002</v>
      </c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R468" s="246" t="s">
        <v>241</v>
      </c>
      <c r="AT468" s="246" t="s">
        <v>179</v>
      </c>
      <c r="AU468" s="246" t="s">
        <v>87</v>
      </c>
      <c r="AY468" s="14" t="s">
        <v>177</v>
      </c>
      <c r="BE468" s="247">
        <f>IF(N468="základná",J468,0)</f>
        <v>0</v>
      </c>
      <c r="BF468" s="247">
        <f>IF(N468="znížená",J468,0)</f>
        <v>0</v>
      </c>
      <c r="BG468" s="247">
        <f>IF(N468="zákl. prenesená",J468,0)</f>
        <v>0</v>
      </c>
      <c r="BH468" s="247">
        <f>IF(N468="zníž. prenesená",J468,0)</f>
        <v>0</v>
      </c>
      <c r="BI468" s="247">
        <f>IF(N468="nulová",J468,0)</f>
        <v>0</v>
      </c>
      <c r="BJ468" s="14" t="s">
        <v>87</v>
      </c>
      <c r="BK468" s="247">
        <f>ROUND(I468*H468,2)</f>
        <v>0</v>
      </c>
      <c r="BL468" s="14" t="s">
        <v>241</v>
      </c>
      <c r="BM468" s="246" t="s">
        <v>1400</v>
      </c>
    </row>
    <row r="469" s="2" customFormat="1" ht="24.15" customHeight="1">
      <c r="A469" s="35"/>
      <c r="B469" s="36"/>
      <c r="C469" s="234" t="s">
        <v>1401</v>
      </c>
      <c r="D469" s="234" t="s">
        <v>179</v>
      </c>
      <c r="E469" s="235" t="s">
        <v>1402</v>
      </c>
      <c r="F469" s="236" t="s">
        <v>1403</v>
      </c>
      <c r="G469" s="237" t="s">
        <v>182</v>
      </c>
      <c r="H469" s="238">
        <v>76</v>
      </c>
      <c r="I469" s="239"/>
      <c r="J469" s="240">
        <f>ROUND(I469*H469,2)</f>
        <v>0</v>
      </c>
      <c r="K469" s="241"/>
      <c r="L469" s="41"/>
      <c r="M469" s="242" t="s">
        <v>1</v>
      </c>
      <c r="N469" s="243" t="s">
        <v>40</v>
      </c>
      <c r="O469" s="94"/>
      <c r="P469" s="244">
        <f>O469*H469</f>
        <v>0</v>
      </c>
      <c r="Q469" s="244">
        <v>0.00157</v>
      </c>
      <c r="R469" s="244">
        <f>Q469*H469</f>
        <v>0.11932</v>
      </c>
      <c r="S469" s="244">
        <v>0</v>
      </c>
      <c r="T469" s="245">
        <f>S469*H469</f>
        <v>0</v>
      </c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R469" s="246" t="s">
        <v>241</v>
      </c>
      <c r="AT469" s="246" t="s">
        <v>179</v>
      </c>
      <c r="AU469" s="246" t="s">
        <v>87</v>
      </c>
      <c r="AY469" s="14" t="s">
        <v>177</v>
      </c>
      <c r="BE469" s="247">
        <f>IF(N469="základná",J469,0)</f>
        <v>0</v>
      </c>
      <c r="BF469" s="247">
        <f>IF(N469="znížená",J469,0)</f>
        <v>0</v>
      </c>
      <c r="BG469" s="247">
        <f>IF(N469="zákl. prenesená",J469,0)</f>
        <v>0</v>
      </c>
      <c r="BH469" s="247">
        <f>IF(N469="zníž. prenesená",J469,0)</f>
        <v>0</v>
      </c>
      <c r="BI469" s="247">
        <f>IF(N469="nulová",J469,0)</f>
        <v>0</v>
      </c>
      <c r="BJ469" s="14" t="s">
        <v>87</v>
      </c>
      <c r="BK469" s="247">
        <f>ROUND(I469*H469,2)</f>
        <v>0</v>
      </c>
      <c r="BL469" s="14" t="s">
        <v>241</v>
      </c>
      <c r="BM469" s="246" t="s">
        <v>1404</v>
      </c>
    </row>
    <row r="470" s="2" customFormat="1" ht="24.15" customHeight="1">
      <c r="A470" s="35"/>
      <c r="B470" s="36"/>
      <c r="C470" s="234" t="s">
        <v>1405</v>
      </c>
      <c r="D470" s="234" t="s">
        <v>179</v>
      </c>
      <c r="E470" s="235" t="s">
        <v>1406</v>
      </c>
      <c r="F470" s="236" t="s">
        <v>1407</v>
      </c>
      <c r="G470" s="237" t="s">
        <v>182</v>
      </c>
      <c r="H470" s="238">
        <v>28</v>
      </c>
      <c r="I470" s="239"/>
      <c r="J470" s="240">
        <f>ROUND(I470*H470,2)</f>
        <v>0</v>
      </c>
      <c r="K470" s="241"/>
      <c r="L470" s="41"/>
      <c r="M470" s="242" t="s">
        <v>1</v>
      </c>
      <c r="N470" s="243" t="s">
        <v>40</v>
      </c>
      <c r="O470" s="94"/>
      <c r="P470" s="244">
        <f>O470*H470</f>
        <v>0</v>
      </c>
      <c r="Q470" s="244">
        <v>0</v>
      </c>
      <c r="R470" s="244">
        <f>Q470*H470</f>
        <v>0</v>
      </c>
      <c r="S470" s="244">
        <v>0.0028</v>
      </c>
      <c r="T470" s="245">
        <f>S470*H470</f>
        <v>0.078399999999999997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246" t="s">
        <v>241</v>
      </c>
      <c r="AT470" s="246" t="s">
        <v>179</v>
      </c>
      <c r="AU470" s="246" t="s">
        <v>87</v>
      </c>
      <c r="AY470" s="14" t="s">
        <v>177</v>
      </c>
      <c r="BE470" s="247">
        <f>IF(N470="základná",J470,0)</f>
        <v>0</v>
      </c>
      <c r="BF470" s="247">
        <f>IF(N470="znížená",J470,0)</f>
        <v>0</v>
      </c>
      <c r="BG470" s="247">
        <f>IF(N470="zákl. prenesená",J470,0)</f>
        <v>0</v>
      </c>
      <c r="BH470" s="247">
        <f>IF(N470="zníž. prenesená",J470,0)</f>
        <v>0</v>
      </c>
      <c r="BI470" s="247">
        <f>IF(N470="nulová",J470,0)</f>
        <v>0</v>
      </c>
      <c r="BJ470" s="14" t="s">
        <v>87</v>
      </c>
      <c r="BK470" s="247">
        <f>ROUND(I470*H470,2)</f>
        <v>0</v>
      </c>
      <c r="BL470" s="14" t="s">
        <v>241</v>
      </c>
      <c r="BM470" s="246" t="s">
        <v>1408</v>
      </c>
    </row>
    <row r="471" s="2" customFormat="1" ht="24.15" customHeight="1">
      <c r="A471" s="35"/>
      <c r="B471" s="36"/>
      <c r="C471" s="234" t="s">
        <v>1409</v>
      </c>
      <c r="D471" s="234" t="s">
        <v>179</v>
      </c>
      <c r="E471" s="235" t="s">
        <v>1410</v>
      </c>
      <c r="F471" s="236" t="s">
        <v>1411</v>
      </c>
      <c r="G471" s="237" t="s">
        <v>371</v>
      </c>
      <c r="H471" s="238">
        <v>1</v>
      </c>
      <c r="I471" s="239"/>
      <c r="J471" s="240">
        <f>ROUND(I471*H471,2)</f>
        <v>0</v>
      </c>
      <c r="K471" s="241"/>
      <c r="L471" s="41"/>
      <c r="M471" s="242" t="s">
        <v>1</v>
      </c>
      <c r="N471" s="243" t="s">
        <v>40</v>
      </c>
      <c r="O471" s="94"/>
      <c r="P471" s="244">
        <f>O471*H471</f>
        <v>0</v>
      </c>
      <c r="Q471" s="244">
        <v>0.00158</v>
      </c>
      <c r="R471" s="244">
        <f>Q471*H471</f>
        <v>0.00158</v>
      </c>
      <c r="S471" s="244">
        <v>0</v>
      </c>
      <c r="T471" s="245">
        <f>S471*H471</f>
        <v>0</v>
      </c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R471" s="246" t="s">
        <v>241</v>
      </c>
      <c r="AT471" s="246" t="s">
        <v>179</v>
      </c>
      <c r="AU471" s="246" t="s">
        <v>87</v>
      </c>
      <c r="AY471" s="14" t="s">
        <v>177</v>
      </c>
      <c r="BE471" s="247">
        <f>IF(N471="základná",J471,0)</f>
        <v>0</v>
      </c>
      <c r="BF471" s="247">
        <f>IF(N471="znížená",J471,0)</f>
        <v>0</v>
      </c>
      <c r="BG471" s="247">
        <f>IF(N471="zákl. prenesená",J471,0)</f>
        <v>0</v>
      </c>
      <c r="BH471" s="247">
        <f>IF(N471="zníž. prenesená",J471,0)</f>
        <v>0</v>
      </c>
      <c r="BI471" s="247">
        <f>IF(N471="nulová",J471,0)</f>
        <v>0</v>
      </c>
      <c r="BJ471" s="14" t="s">
        <v>87</v>
      </c>
      <c r="BK471" s="247">
        <f>ROUND(I471*H471,2)</f>
        <v>0</v>
      </c>
      <c r="BL471" s="14" t="s">
        <v>241</v>
      </c>
      <c r="BM471" s="246" t="s">
        <v>1412</v>
      </c>
    </row>
    <row r="472" s="2" customFormat="1" ht="33" customHeight="1">
      <c r="A472" s="35"/>
      <c r="B472" s="36"/>
      <c r="C472" s="234" t="s">
        <v>1413</v>
      </c>
      <c r="D472" s="234" t="s">
        <v>179</v>
      </c>
      <c r="E472" s="235" t="s">
        <v>1414</v>
      </c>
      <c r="F472" s="236" t="s">
        <v>1415</v>
      </c>
      <c r="G472" s="237" t="s">
        <v>371</v>
      </c>
      <c r="H472" s="238">
        <v>6</v>
      </c>
      <c r="I472" s="239"/>
      <c r="J472" s="240">
        <f>ROUND(I472*H472,2)</f>
        <v>0</v>
      </c>
      <c r="K472" s="241"/>
      <c r="L472" s="41"/>
      <c r="M472" s="242" t="s">
        <v>1</v>
      </c>
      <c r="N472" s="243" t="s">
        <v>40</v>
      </c>
      <c r="O472" s="94"/>
      <c r="P472" s="244">
        <f>O472*H472</f>
        <v>0</v>
      </c>
      <c r="Q472" s="244">
        <v>0.00158</v>
      </c>
      <c r="R472" s="244">
        <f>Q472*H472</f>
        <v>0.0094800000000000006</v>
      </c>
      <c r="S472" s="244">
        <v>0</v>
      </c>
      <c r="T472" s="245">
        <f>S472*H472</f>
        <v>0</v>
      </c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R472" s="246" t="s">
        <v>241</v>
      </c>
      <c r="AT472" s="246" t="s">
        <v>179</v>
      </c>
      <c r="AU472" s="246" t="s">
        <v>87</v>
      </c>
      <c r="AY472" s="14" t="s">
        <v>177</v>
      </c>
      <c r="BE472" s="247">
        <f>IF(N472="základná",J472,0)</f>
        <v>0</v>
      </c>
      <c r="BF472" s="247">
        <f>IF(N472="znížená",J472,0)</f>
        <v>0</v>
      </c>
      <c r="BG472" s="247">
        <f>IF(N472="zákl. prenesená",J472,0)</f>
        <v>0</v>
      </c>
      <c r="BH472" s="247">
        <f>IF(N472="zníž. prenesená",J472,0)</f>
        <v>0</v>
      </c>
      <c r="BI472" s="247">
        <f>IF(N472="nulová",J472,0)</f>
        <v>0</v>
      </c>
      <c r="BJ472" s="14" t="s">
        <v>87</v>
      </c>
      <c r="BK472" s="247">
        <f>ROUND(I472*H472,2)</f>
        <v>0</v>
      </c>
      <c r="BL472" s="14" t="s">
        <v>241</v>
      </c>
      <c r="BM472" s="246" t="s">
        <v>1416</v>
      </c>
    </row>
    <row r="473" s="2" customFormat="1" ht="24.15" customHeight="1">
      <c r="A473" s="35"/>
      <c r="B473" s="36"/>
      <c r="C473" s="234" t="s">
        <v>1417</v>
      </c>
      <c r="D473" s="234" t="s">
        <v>179</v>
      </c>
      <c r="E473" s="235" t="s">
        <v>1418</v>
      </c>
      <c r="F473" s="236" t="s">
        <v>1419</v>
      </c>
      <c r="G473" s="237" t="s">
        <v>371</v>
      </c>
      <c r="H473" s="238">
        <v>2</v>
      </c>
      <c r="I473" s="239"/>
      <c r="J473" s="240">
        <f>ROUND(I473*H473,2)</f>
        <v>0</v>
      </c>
      <c r="K473" s="241"/>
      <c r="L473" s="41"/>
      <c r="M473" s="242" t="s">
        <v>1</v>
      </c>
      <c r="N473" s="243" t="s">
        <v>40</v>
      </c>
      <c r="O473" s="94"/>
      <c r="P473" s="244">
        <f>O473*H473</f>
        <v>0</v>
      </c>
      <c r="Q473" s="244">
        <v>0</v>
      </c>
      <c r="R473" s="244">
        <f>Q473*H473</f>
        <v>0</v>
      </c>
      <c r="S473" s="244">
        <v>0.0011000000000000001</v>
      </c>
      <c r="T473" s="245">
        <f>S473*H473</f>
        <v>0.0022000000000000001</v>
      </c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R473" s="246" t="s">
        <v>241</v>
      </c>
      <c r="AT473" s="246" t="s">
        <v>179</v>
      </c>
      <c r="AU473" s="246" t="s">
        <v>87</v>
      </c>
      <c r="AY473" s="14" t="s">
        <v>177</v>
      </c>
      <c r="BE473" s="247">
        <f>IF(N473="základná",J473,0)</f>
        <v>0</v>
      </c>
      <c r="BF473" s="247">
        <f>IF(N473="znížená",J473,0)</f>
        <v>0</v>
      </c>
      <c r="BG473" s="247">
        <f>IF(N473="zákl. prenesená",J473,0)</f>
        <v>0</v>
      </c>
      <c r="BH473" s="247">
        <f>IF(N473="zníž. prenesená",J473,0)</f>
        <v>0</v>
      </c>
      <c r="BI473" s="247">
        <f>IF(N473="nulová",J473,0)</f>
        <v>0</v>
      </c>
      <c r="BJ473" s="14" t="s">
        <v>87</v>
      </c>
      <c r="BK473" s="247">
        <f>ROUND(I473*H473,2)</f>
        <v>0</v>
      </c>
      <c r="BL473" s="14" t="s">
        <v>241</v>
      </c>
      <c r="BM473" s="246" t="s">
        <v>1420</v>
      </c>
    </row>
    <row r="474" s="2" customFormat="1" ht="33" customHeight="1">
      <c r="A474" s="35"/>
      <c r="B474" s="36"/>
      <c r="C474" s="234" t="s">
        <v>1421</v>
      </c>
      <c r="D474" s="234" t="s">
        <v>179</v>
      </c>
      <c r="E474" s="235" t="s">
        <v>1422</v>
      </c>
      <c r="F474" s="236" t="s">
        <v>1423</v>
      </c>
      <c r="G474" s="237" t="s">
        <v>182</v>
      </c>
      <c r="H474" s="238">
        <v>71</v>
      </c>
      <c r="I474" s="239"/>
      <c r="J474" s="240">
        <f>ROUND(I474*H474,2)</f>
        <v>0</v>
      </c>
      <c r="K474" s="241"/>
      <c r="L474" s="41"/>
      <c r="M474" s="242" t="s">
        <v>1</v>
      </c>
      <c r="N474" s="243" t="s">
        <v>40</v>
      </c>
      <c r="O474" s="94"/>
      <c r="P474" s="244">
        <f>O474*H474</f>
        <v>0</v>
      </c>
      <c r="Q474" s="244">
        <v>0.00022000000000000001</v>
      </c>
      <c r="R474" s="244">
        <f>Q474*H474</f>
        <v>0.01562</v>
      </c>
      <c r="S474" s="244">
        <v>0</v>
      </c>
      <c r="T474" s="245">
        <f>S474*H474</f>
        <v>0</v>
      </c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R474" s="246" t="s">
        <v>241</v>
      </c>
      <c r="AT474" s="246" t="s">
        <v>179</v>
      </c>
      <c r="AU474" s="246" t="s">
        <v>87</v>
      </c>
      <c r="AY474" s="14" t="s">
        <v>177</v>
      </c>
      <c r="BE474" s="247">
        <f>IF(N474="základná",J474,0)</f>
        <v>0</v>
      </c>
      <c r="BF474" s="247">
        <f>IF(N474="znížená",J474,0)</f>
        <v>0</v>
      </c>
      <c r="BG474" s="247">
        <f>IF(N474="zákl. prenesená",J474,0)</f>
        <v>0</v>
      </c>
      <c r="BH474" s="247">
        <f>IF(N474="zníž. prenesená",J474,0)</f>
        <v>0</v>
      </c>
      <c r="BI474" s="247">
        <f>IF(N474="nulová",J474,0)</f>
        <v>0</v>
      </c>
      <c r="BJ474" s="14" t="s">
        <v>87</v>
      </c>
      <c r="BK474" s="247">
        <f>ROUND(I474*H474,2)</f>
        <v>0</v>
      </c>
      <c r="BL474" s="14" t="s">
        <v>241</v>
      </c>
      <c r="BM474" s="246" t="s">
        <v>1424</v>
      </c>
    </row>
    <row r="475" s="2" customFormat="1" ht="24.15" customHeight="1">
      <c r="A475" s="35"/>
      <c r="B475" s="36"/>
      <c r="C475" s="234" t="s">
        <v>1425</v>
      </c>
      <c r="D475" s="234" t="s">
        <v>179</v>
      </c>
      <c r="E475" s="235" t="s">
        <v>1426</v>
      </c>
      <c r="F475" s="236" t="s">
        <v>1427</v>
      </c>
      <c r="G475" s="237" t="s">
        <v>182</v>
      </c>
      <c r="H475" s="238">
        <v>36.119999999999997</v>
      </c>
      <c r="I475" s="239"/>
      <c r="J475" s="240">
        <f>ROUND(I475*H475,2)</f>
        <v>0</v>
      </c>
      <c r="K475" s="241"/>
      <c r="L475" s="41"/>
      <c r="M475" s="242" t="s">
        <v>1</v>
      </c>
      <c r="N475" s="243" t="s">
        <v>40</v>
      </c>
      <c r="O475" s="94"/>
      <c r="P475" s="244">
        <f>O475*H475</f>
        <v>0</v>
      </c>
      <c r="Q475" s="244">
        <v>0</v>
      </c>
      <c r="R475" s="244">
        <f>Q475*H475</f>
        <v>0</v>
      </c>
      <c r="S475" s="244">
        <v>0.0013500000000000001</v>
      </c>
      <c r="T475" s="245">
        <f>S475*H475</f>
        <v>0.048762</v>
      </c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R475" s="246" t="s">
        <v>241</v>
      </c>
      <c r="AT475" s="246" t="s">
        <v>179</v>
      </c>
      <c r="AU475" s="246" t="s">
        <v>87</v>
      </c>
      <c r="AY475" s="14" t="s">
        <v>177</v>
      </c>
      <c r="BE475" s="247">
        <f>IF(N475="základná",J475,0)</f>
        <v>0</v>
      </c>
      <c r="BF475" s="247">
        <f>IF(N475="znížená",J475,0)</f>
        <v>0</v>
      </c>
      <c r="BG475" s="247">
        <f>IF(N475="zákl. prenesená",J475,0)</f>
        <v>0</v>
      </c>
      <c r="BH475" s="247">
        <f>IF(N475="zníž. prenesená",J475,0)</f>
        <v>0</v>
      </c>
      <c r="BI475" s="247">
        <f>IF(N475="nulová",J475,0)</f>
        <v>0</v>
      </c>
      <c r="BJ475" s="14" t="s">
        <v>87</v>
      </c>
      <c r="BK475" s="247">
        <f>ROUND(I475*H475,2)</f>
        <v>0</v>
      </c>
      <c r="BL475" s="14" t="s">
        <v>241</v>
      </c>
      <c r="BM475" s="246" t="s">
        <v>1428</v>
      </c>
    </row>
    <row r="476" s="2" customFormat="1" ht="24.15" customHeight="1">
      <c r="A476" s="35"/>
      <c r="B476" s="36"/>
      <c r="C476" s="234" t="s">
        <v>1429</v>
      </c>
      <c r="D476" s="234" t="s">
        <v>179</v>
      </c>
      <c r="E476" s="235" t="s">
        <v>1430</v>
      </c>
      <c r="F476" s="236" t="s">
        <v>1431</v>
      </c>
      <c r="G476" s="237" t="s">
        <v>182</v>
      </c>
      <c r="H476" s="238">
        <v>4</v>
      </c>
      <c r="I476" s="239"/>
      <c r="J476" s="240">
        <f>ROUND(I476*H476,2)</f>
        <v>0</v>
      </c>
      <c r="K476" s="241"/>
      <c r="L476" s="41"/>
      <c r="M476" s="242" t="s">
        <v>1</v>
      </c>
      <c r="N476" s="243" t="s">
        <v>40</v>
      </c>
      <c r="O476" s="94"/>
      <c r="P476" s="244">
        <f>O476*H476</f>
        <v>0</v>
      </c>
      <c r="Q476" s="244">
        <v>0.0016800000000000001</v>
      </c>
      <c r="R476" s="244">
        <f>Q476*H476</f>
        <v>0.0067200000000000003</v>
      </c>
      <c r="S476" s="244">
        <v>0</v>
      </c>
      <c r="T476" s="245">
        <f>S476*H476</f>
        <v>0</v>
      </c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R476" s="246" t="s">
        <v>241</v>
      </c>
      <c r="AT476" s="246" t="s">
        <v>179</v>
      </c>
      <c r="AU476" s="246" t="s">
        <v>87</v>
      </c>
      <c r="AY476" s="14" t="s">
        <v>177</v>
      </c>
      <c r="BE476" s="247">
        <f>IF(N476="základná",J476,0)</f>
        <v>0</v>
      </c>
      <c r="BF476" s="247">
        <f>IF(N476="znížená",J476,0)</f>
        <v>0</v>
      </c>
      <c r="BG476" s="247">
        <f>IF(N476="zákl. prenesená",J476,0)</f>
        <v>0</v>
      </c>
      <c r="BH476" s="247">
        <f>IF(N476="zníž. prenesená",J476,0)</f>
        <v>0</v>
      </c>
      <c r="BI476" s="247">
        <f>IF(N476="nulová",J476,0)</f>
        <v>0</v>
      </c>
      <c r="BJ476" s="14" t="s">
        <v>87</v>
      </c>
      <c r="BK476" s="247">
        <f>ROUND(I476*H476,2)</f>
        <v>0</v>
      </c>
      <c r="BL476" s="14" t="s">
        <v>241</v>
      </c>
      <c r="BM476" s="246" t="s">
        <v>1432</v>
      </c>
    </row>
    <row r="477" s="2" customFormat="1" ht="24.15" customHeight="1">
      <c r="A477" s="35"/>
      <c r="B477" s="36"/>
      <c r="C477" s="234" t="s">
        <v>1433</v>
      </c>
      <c r="D477" s="234" t="s">
        <v>179</v>
      </c>
      <c r="E477" s="235" t="s">
        <v>1434</v>
      </c>
      <c r="F477" s="236" t="s">
        <v>1435</v>
      </c>
      <c r="G477" s="237" t="s">
        <v>182</v>
      </c>
      <c r="H477" s="238">
        <v>24</v>
      </c>
      <c r="I477" s="239"/>
      <c r="J477" s="240">
        <f>ROUND(I477*H477,2)</f>
        <v>0</v>
      </c>
      <c r="K477" s="241"/>
      <c r="L477" s="41"/>
      <c r="M477" s="242" t="s">
        <v>1</v>
      </c>
      <c r="N477" s="243" t="s">
        <v>40</v>
      </c>
      <c r="O477" s="94"/>
      <c r="P477" s="244">
        <f>O477*H477</f>
        <v>0</v>
      </c>
      <c r="Q477" s="244">
        <v>0.00248</v>
      </c>
      <c r="R477" s="244">
        <f>Q477*H477</f>
        <v>0.059520000000000003</v>
      </c>
      <c r="S477" s="244">
        <v>0</v>
      </c>
      <c r="T477" s="245">
        <f>S477*H477</f>
        <v>0</v>
      </c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R477" s="246" t="s">
        <v>241</v>
      </c>
      <c r="AT477" s="246" t="s">
        <v>179</v>
      </c>
      <c r="AU477" s="246" t="s">
        <v>87</v>
      </c>
      <c r="AY477" s="14" t="s">
        <v>177</v>
      </c>
      <c r="BE477" s="247">
        <f>IF(N477="základná",J477,0)</f>
        <v>0</v>
      </c>
      <c r="BF477" s="247">
        <f>IF(N477="znížená",J477,0)</f>
        <v>0</v>
      </c>
      <c r="BG477" s="247">
        <f>IF(N477="zákl. prenesená",J477,0)</f>
        <v>0</v>
      </c>
      <c r="BH477" s="247">
        <f>IF(N477="zníž. prenesená",J477,0)</f>
        <v>0</v>
      </c>
      <c r="BI477" s="247">
        <f>IF(N477="nulová",J477,0)</f>
        <v>0</v>
      </c>
      <c r="BJ477" s="14" t="s">
        <v>87</v>
      </c>
      <c r="BK477" s="247">
        <f>ROUND(I477*H477,2)</f>
        <v>0</v>
      </c>
      <c r="BL477" s="14" t="s">
        <v>241</v>
      </c>
      <c r="BM477" s="246" t="s">
        <v>1436</v>
      </c>
    </row>
    <row r="478" s="2" customFormat="1" ht="24.15" customHeight="1">
      <c r="A478" s="35"/>
      <c r="B478" s="36"/>
      <c r="C478" s="234" t="s">
        <v>1437</v>
      </c>
      <c r="D478" s="234" t="s">
        <v>179</v>
      </c>
      <c r="E478" s="235" t="s">
        <v>1438</v>
      </c>
      <c r="F478" s="236" t="s">
        <v>1439</v>
      </c>
      <c r="G478" s="237" t="s">
        <v>182</v>
      </c>
      <c r="H478" s="238">
        <v>6</v>
      </c>
      <c r="I478" s="239"/>
      <c r="J478" s="240">
        <f>ROUND(I478*H478,2)</f>
        <v>0</v>
      </c>
      <c r="K478" s="241"/>
      <c r="L478" s="41"/>
      <c r="M478" s="242" t="s">
        <v>1</v>
      </c>
      <c r="N478" s="243" t="s">
        <v>40</v>
      </c>
      <c r="O478" s="94"/>
      <c r="P478" s="244">
        <f>O478*H478</f>
        <v>0</v>
      </c>
      <c r="Q478" s="244">
        <v>0</v>
      </c>
      <c r="R478" s="244">
        <f>Q478*H478</f>
        <v>0</v>
      </c>
      <c r="S478" s="244">
        <v>0.0022599999999999999</v>
      </c>
      <c r="T478" s="245">
        <f>S478*H478</f>
        <v>0.013559999999999999</v>
      </c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R478" s="246" t="s">
        <v>241</v>
      </c>
      <c r="AT478" s="246" t="s">
        <v>179</v>
      </c>
      <c r="AU478" s="246" t="s">
        <v>87</v>
      </c>
      <c r="AY478" s="14" t="s">
        <v>177</v>
      </c>
      <c r="BE478" s="247">
        <f>IF(N478="základná",J478,0)</f>
        <v>0</v>
      </c>
      <c r="BF478" s="247">
        <f>IF(N478="znížená",J478,0)</f>
        <v>0</v>
      </c>
      <c r="BG478" s="247">
        <f>IF(N478="zákl. prenesená",J478,0)</f>
        <v>0</v>
      </c>
      <c r="BH478" s="247">
        <f>IF(N478="zníž. prenesená",J478,0)</f>
        <v>0</v>
      </c>
      <c r="BI478" s="247">
        <f>IF(N478="nulová",J478,0)</f>
        <v>0</v>
      </c>
      <c r="BJ478" s="14" t="s">
        <v>87</v>
      </c>
      <c r="BK478" s="247">
        <f>ROUND(I478*H478,2)</f>
        <v>0</v>
      </c>
      <c r="BL478" s="14" t="s">
        <v>241</v>
      </c>
      <c r="BM478" s="246" t="s">
        <v>1440</v>
      </c>
    </row>
    <row r="479" s="2" customFormat="1" ht="24.15" customHeight="1">
      <c r="A479" s="35"/>
      <c r="B479" s="36"/>
      <c r="C479" s="234" t="s">
        <v>1441</v>
      </c>
      <c r="D479" s="234" t="s">
        <v>179</v>
      </c>
      <c r="E479" s="235" t="s">
        <v>1442</v>
      </c>
      <c r="F479" s="236" t="s">
        <v>1443</v>
      </c>
      <c r="G479" s="237" t="s">
        <v>371</v>
      </c>
      <c r="H479" s="238">
        <v>2</v>
      </c>
      <c r="I479" s="239"/>
      <c r="J479" s="240">
        <f>ROUND(I479*H479,2)</f>
        <v>0</v>
      </c>
      <c r="K479" s="241"/>
      <c r="L479" s="41"/>
      <c r="M479" s="242" t="s">
        <v>1</v>
      </c>
      <c r="N479" s="243" t="s">
        <v>40</v>
      </c>
      <c r="O479" s="94"/>
      <c r="P479" s="244">
        <f>O479*H479</f>
        <v>0</v>
      </c>
      <c r="Q479" s="244">
        <v>0</v>
      </c>
      <c r="R479" s="244">
        <f>Q479*H479</f>
        <v>0</v>
      </c>
      <c r="S479" s="244">
        <v>0.0022599999999999999</v>
      </c>
      <c r="T479" s="245">
        <f>S479*H479</f>
        <v>0.0045199999999999997</v>
      </c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R479" s="246" t="s">
        <v>241</v>
      </c>
      <c r="AT479" s="246" t="s">
        <v>179</v>
      </c>
      <c r="AU479" s="246" t="s">
        <v>87</v>
      </c>
      <c r="AY479" s="14" t="s">
        <v>177</v>
      </c>
      <c r="BE479" s="247">
        <f>IF(N479="základná",J479,0)</f>
        <v>0</v>
      </c>
      <c r="BF479" s="247">
        <f>IF(N479="znížená",J479,0)</f>
        <v>0</v>
      </c>
      <c r="BG479" s="247">
        <f>IF(N479="zákl. prenesená",J479,0)</f>
        <v>0</v>
      </c>
      <c r="BH479" s="247">
        <f>IF(N479="zníž. prenesená",J479,0)</f>
        <v>0</v>
      </c>
      <c r="BI479" s="247">
        <f>IF(N479="nulová",J479,0)</f>
        <v>0</v>
      </c>
      <c r="BJ479" s="14" t="s">
        <v>87</v>
      </c>
      <c r="BK479" s="247">
        <f>ROUND(I479*H479,2)</f>
        <v>0</v>
      </c>
      <c r="BL479" s="14" t="s">
        <v>241</v>
      </c>
      <c r="BM479" s="246" t="s">
        <v>1444</v>
      </c>
    </row>
    <row r="480" s="2" customFormat="1" ht="24.15" customHeight="1">
      <c r="A480" s="35"/>
      <c r="B480" s="36"/>
      <c r="C480" s="234" t="s">
        <v>1445</v>
      </c>
      <c r="D480" s="234" t="s">
        <v>179</v>
      </c>
      <c r="E480" s="235" t="s">
        <v>1446</v>
      </c>
      <c r="F480" s="236" t="s">
        <v>1447</v>
      </c>
      <c r="G480" s="237" t="s">
        <v>1051</v>
      </c>
      <c r="H480" s="259"/>
      <c r="I480" s="239"/>
      <c r="J480" s="240">
        <f>ROUND(I480*H480,2)</f>
        <v>0</v>
      </c>
      <c r="K480" s="241"/>
      <c r="L480" s="41"/>
      <c r="M480" s="242" t="s">
        <v>1</v>
      </c>
      <c r="N480" s="243" t="s">
        <v>40</v>
      </c>
      <c r="O480" s="94"/>
      <c r="P480" s="244">
        <f>O480*H480</f>
        <v>0</v>
      </c>
      <c r="Q480" s="244">
        <v>0</v>
      </c>
      <c r="R480" s="244">
        <f>Q480*H480</f>
        <v>0</v>
      </c>
      <c r="S480" s="244">
        <v>0</v>
      </c>
      <c r="T480" s="245">
        <f>S480*H480</f>
        <v>0</v>
      </c>
      <c r="U480" s="35"/>
      <c r="V480" s="35"/>
      <c r="W480" s="35"/>
      <c r="X480" s="35"/>
      <c r="Y480" s="35"/>
      <c r="Z480" s="35"/>
      <c r="AA480" s="35"/>
      <c r="AB480" s="35"/>
      <c r="AC480" s="35"/>
      <c r="AD480" s="35"/>
      <c r="AE480" s="35"/>
      <c r="AR480" s="246" t="s">
        <v>241</v>
      </c>
      <c r="AT480" s="246" t="s">
        <v>179</v>
      </c>
      <c r="AU480" s="246" t="s">
        <v>87</v>
      </c>
      <c r="AY480" s="14" t="s">
        <v>177</v>
      </c>
      <c r="BE480" s="247">
        <f>IF(N480="základná",J480,0)</f>
        <v>0</v>
      </c>
      <c r="BF480" s="247">
        <f>IF(N480="znížená",J480,0)</f>
        <v>0</v>
      </c>
      <c r="BG480" s="247">
        <f>IF(N480="zákl. prenesená",J480,0)</f>
        <v>0</v>
      </c>
      <c r="BH480" s="247">
        <f>IF(N480="zníž. prenesená",J480,0)</f>
        <v>0</v>
      </c>
      <c r="BI480" s="247">
        <f>IF(N480="nulová",J480,0)</f>
        <v>0</v>
      </c>
      <c r="BJ480" s="14" t="s">
        <v>87</v>
      </c>
      <c r="BK480" s="247">
        <f>ROUND(I480*H480,2)</f>
        <v>0</v>
      </c>
      <c r="BL480" s="14" t="s">
        <v>241</v>
      </c>
      <c r="BM480" s="246" t="s">
        <v>1448</v>
      </c>
    </row>
    <row r="481" s="12" customFormat="1" ht="22.8" customHeight="1">
      <c r="A481" s="12"/>
      <c r="B481" s="218"/>
      <c r="C481" s="219"/>
      <c r="D481" s="220" t="s">
        <v>73</v>
      </c>
      <c r="E481" s="232" t="s">
        <v>1449</v>
      </c>
      <c r="F481" s="232" t="s">
        <v>1450</v>
      </c>
      <c r="G481" s="219"/>
      <c r="H481" s="219"/>
      <c r="I481" s="222"/>
      <c r="J481" s="233">
        <f>BK481</f>
        <v>0</v>
      </c>
      <c r="K481" s="219"/>
      <c r="L481" s="224"/>
      <c r="M481" s="225"/>
      <c r="N481" s="226"/>
      <c r="O481" s="226"/>
      <c r="P481" s="227">
        <f>SUM(P482:P516)</f>
        <v>0</v>
      </c>
      <c r="Q481" s="226"/>
      <c r="R481" s="227">
        <f>SUM(R482:R516)</f>
        <v>3.5464989200000008</v>
      </c>
      <c r="S481" s="226"/>
      <c r="T481" s="228">
        <f>SUM(T482:T516)</f>
        <v>0.57050000000000001</v>
      </c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R481" s="229" t="s">
        <v>87</v>
      </c>
      <c r="AT481" s="230" t="s">
        <v>73</v>
      </c>
      <c r="AU481" s="230" t="s">
        <v>81</v>
      </c>
      <c r="AY481" s="229" t="s">
        <v>177</v>
      </c>
      <c r="BK481" s="231">
        <f>SUM(BK482:BK516)</f>
        <v>0</v>
      </c>
    </row>
    <row r="482" s="2" customFormat="1" ht="24.15" customHeight="1">
      <c r="A482" s="35"/>
      <c r="B482" s="36"/>
      <c r="C482" s="234" t="s">
        <v>1451</v>
      </c>
      <c r="D482" s="234" t="s">
        <v>179</v>
      </c>
      <c r="E482" s="235" t="s">
        <v>1452</v>
      </c>
      <c r="F482" s="236" t="s">
        <v>1453</v>
      </c>
      <c r="G482" s="237" t="s">
        <v>223</v>
      </c>
      <c r="H482" s="238">
        <v>25</v>
      </c>
      <c r="I482" s="239"/>
      <c r="J482" s="240">
        <f>ROUND(I482*H482,2)</f>
        <v>0</v>
      </c>
      <c r="K482" s="241"/>
      <c r="L482" s="41"/>
      <c r="M482" s="242" t="s">
        <v>1</v>
      </c>
      <c r="N482" s="243" t="s">
        <v>40</v>
      </c>
      <c r="O482" s="94"/>
      <c r="P482" s="244">
        <f>O482*H482</f>
        <v>0</v>
      </c>
      <c r="Q482" s="244">
        <v>0</v>
      </c>
      <c r="R482" s="244">
        <f>Q482*H482</f>
        <v>0</v>
      </c>
      <c r="S482" s="244">
        <v>0.01098</v>
      </c>
      <c r="T482" s="245">
        <f>S482*H482</f>
        <v>0.27450000000000002</v>
      </c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R482" s="246" t="s">
        <v>241</v>
      </c>
      <c r="AT482" s="246" t="s">
        <v>179</v>
      </c>
      <c r="AU482" s="246" t="s">
        <v>87</v>
      </c>
      <c r="AY482" s="14" t="s">
        <v>177</v>
      </c>
      <c r="BE482" s="247">
        <f>IF(N482="základná",J482,0)</f>
        <v>0</v>
      </c>
      <c r="BF482" s="247">
        <f>IF(N482="znížená",J482,0)</f>
        <v>0</v>
      </c>
      <c r="BG482" s="247">
        <f>IF(N482="zákl. prenesená",J482,0)</f>
        <v>0</v>
      </c>
      <c r="BH482" s="247">
        <f>IF(N482="zníž. prenesená",J482,0)</f>
        <v>0</v>
      </c>
      <c r="BI482" s="247">
        <f>IF(N482="nulová",J482,0)</f>
        <v>0</v>
      </c>
      <c r="BJ482" s="14" t="s">
        <v>87</v>
      </c>
      <c r="BK482" s="247">
        <f>ROUND(I482*H482,2)</f>
        <v>0</v>
      </c>
      <c r="BL482" s="14" t="s">
        <v>241</v>
      </c>
      <c r="BM482" s="246" t="s">
        <v>1454</v>
      </c>
    </row>
    <row r="483" s="2" customFormat="1" ht="24.15" customHeight="1">
      <c r="A483" s="35"/>
      <c r="B483" s="36"/>
      <c r="C483" s="234" t="s">
        <v>1455</v>
      </c>
      <c r="D483" s="234" t="s">
        <v>179</v>
      </c>
      <c r="E483" s="235" t="s">
        <v>1456</v>
      </c>
      <c r="F483" s="236" t="s">
        <v>1457</v>
      </c>
      <c r="G483" s="237" t="s">
        <v>223</v>
      </c>
      <c r="H483" s="238">
        <v>25</v>
      </c>
      <c r="I483" s="239"/>
      <c r="J483" s="240">
        <f>ROUND(I483*H483,2)</f>
        <v>0</v>
      </c>
      <c r="K483" s="241"/>
      <c r="L483" s="41"/>
      <c r="M483" s="242" t="s">
        <v>1</v>
      </c>
      <c r="N483" s="243" t="s">
        <v>40</v>
      </c>
      <c r="O483" s="94"/>
      <c r="P483" s="244">
        <f>O483*H483</f>
        <v>0</v>
      </c>
      <c r="Q483" s="244">
        <v>0</v>
      </c>
      <c r="R483" s="244">
        <f>Q483*H483</f>
        <v>0</v>
      </c>
      <c r="S483" s="244">
        <v>0.0080000000000000002</v>
      </c>
      <c r="T483" s="245">
        <f>S483*H483</f>
        <v>0.20000000000000001</v>
      </c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R483" s="246" t="s">
        <v>241</v>
      </c>
      <c r="AT483" s="246" t="s">
        <v>179</v>
      </c>
      <c r="AU483" s="246" t="s">
        <v>87</v>
      </c>
      <c r="AY483" s="14" t="s">
        <v>177</v>
      </c>
      <c r="BE483" s="247">
        <f>IF(N483="základná",J483,0)</f>
        <v>0</v>
      </c>
      <c r="BF483" s="247">
        <f>IF(N483="znížená",J483,0)</f>
        <v>0</v>
      </c>
      <c r="BG483" s="247">
        <f>IF(N483="zákl. prenesená",J483,0)</f>
        <v>0</v>
      </c>
      <c r="BH483" s="247">
        <f>IF(N483="zníž. prenesená",J483,0)</f>
        <v>0</v>
      </c>
      <c r="BI483" s="247">
        <f>IF(N483="nulová",J483,0)</f>
        <v>0</v>
      </c>
      <c r="BJ483" s="14" t="s">
        <v>87</v>
      </c>
      <c r="BK483" s="247">
        <f>ROUND(I483*H483,2)</f>
        <v>0</v>
      </c>
      <c r="BL483" s="14" t="s">
        <v>241</v>
      </c>
      <c r="BM483" s="246" t="s">
        <v>1458</v>
      </c>
    </row>
    <row r="484" s="2" customFormat="1" ht="24.15" customHeight="1">
      <c r="A484" s="35"/>
      <c r="B484" s="36"/>
      <c r="C484" s="234" t="s">
        <v>1459</v>
      </c>
      <c r="D484" s="234" t="s">
        <v>179</v>
      </c>
      <c r="E484" s="235" t="s">
        <v>1460</v>
      </c>
      <c r="F484" s="236" t="s">
        <v>1461</v>
      </c>
      <c r="G484" s="237" t="s">
        <v>223</v>
      </c>
      <c r="H484" s="238">
        <v>42.045999999999999</v>
      </c>
      <c r="I484" s="239"/>
      <c r="J484" s="240">
        <f>ROUND(I484*H484,2)</f>
        <v>0</v>
      </c>
      <c r="K484" s="241"/>
      <c r="L484" s="41"/>
      <c r="M484" s="242" t="s">
        <v>1</v>
      </c>
      <c r="N484" s="243" t="s">
        <v>40</v>
      </c>
      <c r="O484" s="94"/>
      <c r="P484" s="244">
        <f>O484*H484</f>
        <v>0</v>
      </c>
      <c r="Q484" s="244">
        <v>2.0000000000000002E-05</v>
      </c>
      <c r="R484" s="244">
        <f>Q484*H484</f>
        <v>0.0008409200000000001</v>
      </c>
      <c r="S484" s="244">
        <v>0</v>
      </c>
      <c r="T484" s="245">
        <f>S484*H484</f>
        <v>0</v>
      </c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R484" s="246" t="s">
        <v>241</v>
      </c>
      <c r="AT484" s="246" t="s">
        <v>179</v>
      </c>
      <c r="AU484" s="246" t="s">
        <v>87</v>
      </c>
      <c r="AY484" s="14" t="s">
        <v>177</v>
      </c>
      <c r="BE484" s="247">
        <f>IF(N484="základná",J484,0)</f>
        <v>0</v>
      </c>
      <c r="BF484" s="247">
        <f>IF(N484="znížená",J484,0)</f>
        <v>0</v>
      </c>
      <c r="BG484" s="247">
        <f>IF(N484="zákl. prenesená",J484,0)</f>
        <v>0</v>
      </c>
      <c r="BH484" s="247">
        <f>IF(N484="zníž. prenesená",J484,0)</f>
        <v>0</v>
      </c>
      <c r="BI484" s="247">
        <f>IF(N484="nulová",J484,0)</f>
        <v>0</v>
      </c>
      <c r="BJ484" s="14" t="s">
        <v>87</v>
      </c>
      <c r="BK484" s="247">
        <f>ROUND(I484*H484,2)</f>
        <v>0</v>
      </c>
      <c r="BL484" s="14" t="s">
        <v>241</v>
      </c>
      <c r="BM484" s="246" t="s">
        <v>1462</v>
      </c>
    </row>
    <row r="485" s="2" customFormat="1" ht="16.5" customHeight="1">
      <c r="A485" s="35"/>
      <c r="B485" s="36"/>
      <c r="C485" s="248" t="s">
        <v>1463</v>
      </c>
      <c r="D485" s="248" t="s">
        <v>270</v>
      </c>
      <c r="E485" s="249" t="s">
        <v>1464</v>
      </c>
      <c r="F485" s="250" t="s">
        <v>1465</v>
      </c>
      <c r="G485" s="251" t="s">
        <v>182</v>
      </c>
      <c r="H485" s="252">
        <v>450</v>
      </c>
      <c r="I485" s="253"/>
      <c r="J485" s="254">
        <f>ROUND(I485*H485,2)</f>
        <v>0</v>
      </c>
      <c r="K485" s="255"/>
      <c r="L485" s="256"/>
      <c r="M485" s="257" t="s">
        <v>1</v>
      </c>
      <c r="N485" s="258" t="s">
        <v>40</v>
      </c>
      <c r="O485" s="94"/>
      <c r="P485" s="244">
        <f>O485*H485</f>
        <v>0</v>
      </c>
      <c r="Q485" s="244">
        <v>0.0058799999999999998</v>
      </c>
      <c r="R485" s="244">
        <f>Q485*H485</f>
        <v>2.6459999999999999</v>
      </c>
      <c r="S485" s="244">
        <v>0</v>
      </c>
      <c r="T485" s="245">
        <f>S485*H485</f>
        <v>0</v>
      </c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R485" s="246" t="s">
        <v>307</v>
      </c>
      <c r="AT485" s="246" t="s">
        <v>270</v>
      </c>
      <c r="AU485" s="246" t="s">
        <v>87</v>
      </c>
      <c r="AY485" s="14" t="s">
        <v>177</v>
      </c>
      <c r="BE485" s="247">
        <f>IF(N485="základná",J485,0)</f>
        <v>0</v>
      </c>
      <c r="BF485" s="247">
        <f>IF(N485="znížená",J485,0)</f>
        <v>0</v>
      </c>
      <c r="BG485" s="247">
        <f>IF(N485="zákl. prenesená",J485,0)</f>
        <v>0</v>
      </c>
      <c r="BH485" s="247">
        <f>IF(N485="zníž. prenesená",J485,0)</f>
        <v>0</v>
      </c>
      <c r="BI485" s="247">
        <f>IF(N485="nulová",J485,0)</f>
        <v>0</v>
      </c>
      <c r="BJ485" s="14" t="s">
        <v>87</v>
      </c>
      <c r="BK485" s="247">
        <f>ROUND(I485*H485,2)</f>
        <v>0</v>
      </c>
      <c r="BL485" s="14" t="s">
        <v>241</v>
      </c>
      <c r="BM485" s="246" t="s">
        <v>1466</v>
      </c>
    </row>
    <row r="486" s="2" customFormat="1" ht="33" customHeight="1">
      <c r="A486" s="35"/>
      <c r="B486" s="36"/>
      <c r="C486" s="234" t="s">
        <v>1467</v>
      </c>
      <c r="D486" s="234" t="s">
        <v>179</v>
      </c>
      <c r="E486" s="235" t="s">
        <v>1468</v>
      </c>
      <c r="F486" s="236" t="s">
        <v>1469</v>
      </c>
      <c r="G486" s="237" t="s">
        <v>182</v>
      </c>
      <c r="H486" s="238">
        <v>245.69999999999999</v>
      </c>
      <c r="I486" s="239"/>
      <c r="J486" s="240">
        <f>ROUND(I486*H486,2)</f>
        <v>0</v>
      </c>
      <c r="K486" s="241"/>
      <c r="L486" s="41"/>
      <c r="M486" s="242" t="s">
        <v>1</v>
      </c>
      <c r="N486" s="243" t="s">
        <v>40</v>
      </c>
      <c r="O486" s="94"/>
      <c r="P486" s="244">
        <f>O486*H486</f>
        <v>0</v>
      </c>
      <c r="Q486" s="244">
        <v>0.00021000000000000001</v>
      </c>
      <c r="R486" s="244">
        <f>Q486*H486</f>
        <v>0.051596999999999997</v>
      </c>
      <c r="S486" s="244">
        <v>0</v>
      </c>
      <c r="T486" s="245">
        <f>S486*H486</f>
        <v>0</v>
      </c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R486" s="246" t="s">
        <v>241</v>
      </c>
      <c r="AT486" s="246" t="s">
        <v>179</v>
      </c>
      <c r="AU486" s="246" t="s">
        <v>87</v>
      </c>
      <c r="AY486" s="14" t="s">
        <v>177</v>
      </c>
      <c r="BE486" s="247">
        <f>IF(N486="základná",J486,0)</f>
        <v>0</v>
      </c>
      <c r="BF486" s="247">
        <f>IF(N486="znížená",J486,0)</f>
        <v>0</v>
      </c>
      <c r="BG486" s="247">
        <f>IF(N486="zákl. prenesená",J486,0)</f>
        <v>0</v>
      </c>
      <c r="BH486" s="247">
        <f>IF(N486="zníž. prenesená",J486,0)</f>
        <v>0</v>
      </c>
      <c r="BI486" s="247">
        <f>IF(N486="nulová",J486,0)</f>
        <v>0</v>
      </c>
      <c r="BJ486" s="14" t="s">
        <v>87</v>
      </c>
      <c r="BK486" s="247">
        <f>ROUND(I486*H486,2)</f>
        <v>0</v>
      </c>
      <c r="BL486" s="14" t="s">
        <v>241</v>
      </c>
      <c r="BM486" s="246" t="s">
        <v>1470</v>
      </c>
    </row>
    <row r="487" s="2" customFormat="1" ht="37.8" customHeight="1">
      <c r="A487" s="35"/>
      <c r="B487" s="36"/>
      <c r="C487" s="248" t="s">
        <v>1471</v>
      </c>
      <c r="D487" s="248" t="s">
        <v>270</v>
      </c>
      <c r="E487" s="249" t="s">
        <v>1472</v>
      </c>
      <c r="F487" s="250" t="s">
        <v>1473</v>
      </c>
      <c r="G487" s="251" t="s">
        <v>182</v>
      </c>
      <c r="H487" s="252">
        <v>245.69999999999999</v>
      </c>
      <c r="I487" s="253"/>
      <c r="J487" s="254">
        <f>ROUND(I487*H487,2)</f>
        <v>0</v>
      </c>
      <c r="K487" s="255"/>
      <c r="L487" s="256"/>
      <c r="M487" s="257" t="s">
        <v>1</v>
      </c>
      <c r="N487" s="258" t="s">
        <v>40</v>
      </c>
      <c r="O487" s="94"/>
      <c r="P487" s="244">
        <f>O487*H487</f>
        <v>0</v>
      </c>
      <c r="Q487" s="244">
        <v>0.00010000000000000001</v>
      </c>
      <c r="R487" s="244">
        <f>Q487*H487</f>
        <v>0.024570000000000002</v>
      </c>
      <c r="S487" s="244">
        <v>0</v>
      </c>
      <c r="T487" s="245">
        <f>S487*H487</f>
        <v>0</v>
      </c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R487" s="246" t="s">
        <v>307</v>
      </c>
      <c r="AT487" s="246" t="s">
        <v>270</v>
      </c>
      <c r="AU487" s="246" t="s">
        <v>87</v>
      </c>
      <c r="AY487" s="14" t="s">
        <v>177</v>
      </c>
      <c r="BE487" s="247">
        <f>IF(N487="základná",J487,0)</f>
        <v>0</v>
      </c>
      <c r="BF487" s="247">
        <f>IF(N487="znížená",J487,0)</f>
        <v>0</v>
      </c>
      <c r="BG487" s="247">
        <f>IF(N487="zákl. prenesená",J487,0)</f>
        <v>0</v>
      </c>
      <c r="BH487" s="247">
        <f>IF(N487="zníž. prenesená",J487,0)</f>
        <v>0</v>
      </c>
      <c r="BI487" s="247">
        <f>IF(N487="nulová",J487,0)</f>
        <v>0</v>
      </c>
      <c r="BJ487" s="14" t="s">
        <v>87</v>
      </c>
      <c r="BK487" s="247">
        <f>ROUND(I487*H487,2)</f>
        <v>0</v>
      </c>
      <c r="BL487" s="14" t="s">
        <v>241</v>
      </c>
      <c r="BM487" s="246" t="s">
        <v>1474</v>
      </c>
    </row>
    <row r="488" s="2" customFormat="1" ht="37.8" customHeight="1">
      <c r="A488" s="35"/>
      <c r="B488" s="36"/>
      <c r="C488" s="248" t="s">
        <v>1475</v>
      </c>
      <c r="D488" s="248" t="s">
        <v>270</v>
      </c>
      <c r="E488" s="249" t="s">
        <v>1476</v>
      </c>
      <c r="F488" s="250" t="s">
        <v>1477</v>
      </c>
      <c r="G488" s="251" t="s">
        <v>182</v>
      </c>
      <c r="H488" s="252">
        <v>245.69999999999999</v>
      </c>
      <c r="I488" s="253"/>
      <c r="J488" s="254">
        <f>ROUND(I488*H488,2)</f>
        <v>0</v>
      </c>
      <c r="K488" s="255"/>
      <c r="L488" s="256"/>
      <c r="M488" s="257" t="s">
        <v>1</v>
      </c>
      <c r="N488" s="258" t="s">
        <v>40</v>
      </c>
      <c r="O488" s="94"/>
      <c r="P488" s="244">
        <f>O488*H488</f>
        <v>0</v>
      </c>
      <c r="Q488" s="244">
        <v>0.00010000000000000001</v>
      </c>
      <c r="R488" s="244">
        <f>Q488*H488</f>
        <v>0.024570000000000002</v>
      </c>
      <c r="S488" s="244">
        <v>0</v>
      </c>
      <c r="T488" s="245">
        <f>S488*H488</f>
        <v>0</v>
      </c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R488" s="246" t="s">
        <v>307</v>
      </c>
      <c r="AT488" s="246" t="s">
        <v>270</v>
      </c>
      <c r="AU488" s="246" t="s">
        <v>87</v>
      </c>
      <c r="AY488" s="14" t="s">
        <v>177</v>
      </c>
      <c r="BE488" s="247">
        <f>IF(N488="základná",J488,0)</f>
        <v>0</v>
      </c>
      <c r="BF488" s="247">
        <f>IF(N488="znížená",J488,0)</f>
        <v>0</v>
      </c>
      <c r="BG488" s="247">
        <f>IF(N488="zákl. prenesená",J488,0)</f>
        <v>0</v>
      </c>
      <c r="BH488" s="247">
        <f>IF(N488="zníž. prenesená",J488,0)</f>
        <v>0</v>
      </c>
      <c r="BI488" s="247">
        <f>IF(N488="nulová",J488,0)</f>
        <v>0</v>
      </c>
      <c r="BJ488" s="14" t="s">
        <v>87</v>
      </c>
      <c r="BK488" s="247">
        <f>ROUND(I488*H488,2)</f>
        <v>0</v>
      </c>
      <c r="BL488" s="14" t="s">
        <v>241</v>
      </c>
      <c r="BM488" s="246" t="s">
        <v>1478</v>
      </c>
    </row>
    <row r="489" s="2" customFormat="1" ht="16.5" customHeight="1">
      <c r="A489" s="35"/>
      <c r="B489" s="36"/>
      <c r="C489" s="248" t="s">
        <v>1479</v>
      </c>
      <c r="D489" s="248" t="s">
        <v>270</v>
      </c>
      <c r="E489" s="249" t="s">
        <v>1480</v>
      </c>
      <c r="F489" s="250" t="s">
        <v>1481</v>
      </c>
      <c r="G489" s="251" t="s">
        <v>371</v>
      </c>
      <c r="H489" s="252">
        <v>12</v>
      </c>
      <c r="I489" s="253"/>
      <c r="J489" s="254">
        <f>ROUND(I489*H489,2)</f>
        <v>0</v>
      </c>
      <c r="K489" s="255"/>
      <c r="L489" s="256"/>
      <c r="M489" s="257" t="s">
        <v>1</v>
      </c>
      <c r="N489" s="258" t="s">
        <v>40</v>
      </c>
      <c r="O489" s="94"/>
      <c r="P489" s="244">
        <f>O489*H489</f>
        <v>0</v>
      </c>
      <c r="Q489" s="244">
        <v>0.021999999999999999</v>
      </c>
      <c r="R489" s="244">
        <f>Q489*H489</f>
        <v>0.26400000000000001</v>
      </c>
      <c r="S489" s="244">
        <v>0</v>
      </c>
      <c r="T489" s="245">
        <f>S489*H489</f>
        <v>0</v>
      </c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R489" s="246" t="s">
        <v>307</v>
      </c>
      <c r="AT489" s="246" t="s">
        <v>270</v>
      </c>
      <c r="AU489" s="246" t="s">
        <v>87</v>
      </c>
      <c r="AY489" s="14" t="s">
        <v>177</v>
      </c>
      <c r="BE489" s="247">
        <f>IF(N489="základná",J489,0)</f>
        <v>0</v>
      </c>
      <c r="BF489" s="247">
        <f>IF(N489="znížená",J489,0)</f>
        <v>0</v>
      </c>
      <c r="BG489" s="247">
        <f>IF(N489="zákl. prenesená",J489,0)</f>
        <v>0</v>
      </c>
      <c r="BH489" s="247">
        <f>IF(N489="zníž. prenesená",J489,0)</f>
        <v>0</v>
      </c>
      <c r="BI489" s="247">
        <f>IF(N489="nulová",J489,0)</f>
        <v>0</v>
      </c>
      <c r="BJ489" s="14" t="s">
        <v>87</v>
      </c>
      <c r="BK489" s="247">
        <f>ROUND(I489*H489,2)</f>
        <v>0</v>
      </c>
      <c r="BL489" s="14" t="s">
        <v>241</v>
      </c>
      <c r="BM489" s="246" t="s">
        <v>1482</v>
      </c>
    </row>
    <row r="490" s="2" customFormat="1" ht="16.5" customHeight="1">
      <c r="A490" s="35"/>
      <c r="B490" s="36"/>
      <c r="C490" s="248" t="s">
        <v>1483</v>
      </c>
      <c r="D490" s="248" t="s">
        <v>270</v>
      </c>
      <c r="E490" s="249" t="s">
        <v>1484</v>
      </c>
      <c r="F490" s="250" t="s">
        <v>1485</v>
      </c>
      <c r="G490" s="251" t="s">
        <v>371</v>
      </c>
      <c r="H490" s="252">
        <v>2</v>
      </c>
      <c r="I490" s="253"/>
      <c r="J490" s="254">
        <f>ROUND(I490*H490,2)</f>
        <v>0</v>
      </c>
      <c r="K490" s="255"/>
      <c r="L490" s="256"/>
      <c r="M490" s="257" t="s">
        <v>1</v>
      </c>
      <c r="N490" s="258" t="s">
        <v>40</v>
      </c>
      <c r="O490" s="94"/>
      <c r="P490" s="244">
        <f>O490*H490</f>
        <v>0</v>
      </c>
      <c r="Q490" s="244">
        <v>0.021999999999999999</v>
      </c>
      <c r="R490" s="244">
        <f>Q490*H490</f>
        <v>0.043999999999999997</v>
      </c>
      <c r="S490" s="244">
        <v>0</v>
      </c>
      <c r="T490" s="245">
        <f>S490*H490</f>
        <v>0</v>
      </c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R490" s="246" t="s">
        <v>307</v>
      </c>
      <c r="AT490" s="246" t="s">
        <v>270</v>
      </c>
      <c r="AU490" s="246" t="s">
        <v>87</v>
      </c>
      <c r="AY490" s="14" t="s">
        <v>177</v>
      </c>
      <c r="BE490" s="247">
        <f>IF(N490="základná",J490,0)</f>
        <v>0</v>
      </c>
      <c r="BF490" s="247">
        <f>IF(N490="znížená",J490,0)</f>
        <v>0</v>
      </c>
      <c r="BG490" s="247">
        <f>IF(N490="zákl. prenesená",J490,0)</f>
        <v>0</v>
      </c>
      <c r="BH490" s="247">
        <f>IF(N490="zníž. prenesená",J490,0)</f>
        <v>0</v>
      </c>
      <c r="BI490" s="247">
        <f>IF(N490="nulová",J490,0)</f>
        <v>0</v>
      </c>
      <c r="BJ490" s="14" t="s">
        <v>87</v>
      </c>
      <c r="BK490" s="247">
        <f>ROUND(I490*H490,2)</f>
        <v>0</v>
      </c>
      <c r="BL490" s="14" t="s">
        <v>241</v>
      </c>
      <c r="BM490" s="246" t="s">
        <v>1486</v>
      </c>
    </row>
    <row r="491" s="2" customFormat="1" ht="16.5" customHeight="1">
      <c r="A491" s="35"/>
      <c r="B491" s="36"/>
      <c r="C491" s="248" t="s">
        <v>1487</v>
      </c>
      <c r="D491" s="248" t="s">
        <v>270</v>
      </c>
      <c r="E491" s="249" t="s">
        <v>1488</v>
      </c>
      <c r="F491" s="250" t="s">
        <v>1489</v>
      </c>
      <c r="G491" s="251" t="s">
        <v>371</v>
      </c>
      <c r="H491" s="252">
        <v>1</v>
      </c>
      <c r="I491" s="253"/>
      <c r="J491" s="254">
        <f>ROUND(I491*H491,2)</f>
        <v>0</v>
      </c>
      <c r="K491" s="255"/>
      <c r="L491" s="256"/>
      <c r="M491" s="257" t="s">
        <v>1</v>
      </c>
      <c r="N491" s="258" t="s">
        <v>40</v>
      </c>
      <c r="O491" s="94"/>
      <c r="P491" s="244">
        <f>O491*H491</f>
        <v>0</v>
      </c>
      <c r="Q491" s="244">
        <v>0.021999999999999999</v>
      </c>
      <c r="R491" s="244">
        <f>Q491*H491</f>
        <v>0.021999999999999999</v>
      </c>
      <c r="S491" s="244">
        <v>0</v>
      </c>
      <c r="T491" s="245">
        <f>S491*H491</f>
        <v>0</v>
      </c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R491" s="246" t="s">
        <v>307</v>
      </c>
      <c r="AT491" s="246" t="s">
        <v>270</v>
      </c>
      <c r="AU491" s="246" t="s">
        <v>87</v>
      </c>
      <c r="AY491" s="14" t="s">
        <v>177</v>
      </c>
      <c r="BE491" s="247">
        <f>IF(N491="základná",J491,0)</f>
        <v>0</v>
      </c>
      <c r="BF491" s="247">
        <f>IF(N491="znížená",J491,0)</f>
        <v>0</v>
      </c>
      <c r="BG491" s="247">
        <f>IF(N491="zákl. prenesená",J491,0)</f>
        <v>0</v>
      </c>
      <c r="BH491" s="247">
        <f>IF(N491="zníž. prenesená",J491,0)</f>
        <v>0</v>
      </c>
      <c r="BI491" s="247">
        <f>IF(N491="nulová",J491,0)</f>
        <v>0</v>
      </c>
      <c r="BJ491" s="14" t="s">
        <v>87</v>
      </c>
      <c r="BK491" s="247">
        <f>ROUND(I491*H491,2)</f>
        <v>0</v>
      </c>
      <c r="BL491" s="14" t="s">
        <v>241</v>
      </c>
      <c r="BM491" s="246" t="s">
        <v>1490</v>
      </c>
    </row>
    <row r="492" s="2" customFormat="1" ht="16.5" customHeight="1">
      <c r="A492" s="35"/>
      <c r="B492" s="36"/>
      <c r="C492" s="248" t="s">
        <v>1491</v>
      </c>
      <c r="D492" s="248" t="s">
        <v>270</v>
      </c>
      <c r="E492" s="249" t="s">
        <v>1492</v>
      </c>
      <c r="F492" s="250" t="s">
        <v>1493</v>
      </c>
      <c r="G492" s="251" t="s">
        <v>371</v>
      </c>
      <c r="H492" s="252">
        <v>1</v>
      </c>
      <c r="I492" s="253"/>
      <c r="J492" s="254">
        <f>ROUND(I492*H492,2)</f>
        <v>0</v>
      </c>
      <c r="K492" s="255"/>
      <c r="L492" s="256"/>
      <c r="M492" s="257" t="s">
        <v>1</v>
      </c>
      <c r="N492" s="258" t="s">
        <v>40</v>
      </c>
      <c r="O492" s="94"/>
      <c r="P492" s="244">
        <f>O492*H492</f>
        <v>0</v>
      </c>
      <c r="Q492" s="244">
        <v>0.021999999999999999</v>
      </c>
      <c r="R492" s="244">
        <f>Q492*H492</f>
        <v>0.021999999999999999</v>
      </c>
      <c r="S492" s="244">
        <v>0</v>
      </c>
      <c r="T492" s="245">
        <f>S492*H492</f>
        <v>0</v>
      </c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R492" s="246" t="s">
        <v>307</v>
      </c>
      <c r="AT492" s="246" t="s">
        <v>270</v>
      </c>
      <c r="AU492" s="246" t="s">
        <v>87</v>
      </c>
      <c r="AY492" s="14" t="s">
        <v>177</v>
      </c>
      <c r="BE492" s="247">
        <f>IF(N492="základná",J492,0)</f>
        <v>0</v>
      </c>
      <c r="BF492" s="247">
        <f>IF(N492="znížená",J492,0)</f>
        <v>0</v>
      </c>
      <c r="BG492" s="247">
        <f>IF(N492="zákl. prenesená",J492,0)</f>
        <v>0</v>
      </c>
      <c r="BH492" s="247">
        <f>IF(N492="zníž. prenesená",J492,0)</f>
        <v>0</v>
      </c>
      <c r="BI492" s="247">
        <f>IF(N492="nulová",J492,0)</f>
        <v>0</v>
      </c>
      <c r="BJ492" s="14" t="s">
        <v>87</v>
      </c>
      <c r="BK492" s="247">
        <f>ROUND(I492*H492,2)</f>
        <v>0</v>
      </c>
      <c r="BL492" s="14" t="s">
        <v>241</v>
      </c>
      <c r="BM492" s="246" t="s">
        <v>1494</v>
      </c>
    </row>
    <row r="493" s="2" customFormat="1" ht="16.5" customHeight="1">
      <c r="A493" s="35"/>
      <c r="B493" s="36"/>
      <c r="C493" s="248" t="s">
        <v>1495</v>
      </c>
      <c r="D493" s="248" t="s">
        <v>270</v>
      </c>
      <c r="E493" s="249" t="s">
        <v>1496</v>
      </c>
      <c r="F493" s="250" t="s">
        <v>1497</v>
      </c>
      <c r="G493" s="251" t="s">
        <v>371</v>
      </c>
      <c r="H493" s="252">
        <v>2</v>
      </c>
      <c r="I493" s="253"/>
      <c r="J493" s="254">
        <f>ROUND(I493*H493,2)</f>
        <v>0</v>
      </c>
      <c r="K493" s="255"/>
      <c r="L493" s="256"/>
      <c r="M493" s="257" t="s">
        <v>1</v>
      </c>
      <c r="N493" s="258" t="s">
        <v>40</v>
      </c>
      <c r="O493" s="94"/>
      <c r="P493" s="244">
        <f>O493*H493</f>
        <v>0</v>
      </c>
      <c r="Q493" s="244">
        <v>0.021999999999999999</v>
      </c>
      <c r="R493" s="244">
        <f>Q493*H493</f>
        <v>0.043999999999999997</v>
      </c>
      <c r="S493" s="244">
        <v>0</v>
      </c>
      <c r="T493" s="245">
        <f>S493*H493</f>
        <v>0</v>
      </c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R493" s="246" t="s">
        <v>307</v>
      </c>
      <c r="AT493" s="246" t="s">
        <v>270</v>
      </c>
      <c r="AU493" s="246" t="s">
        <v>87</v>
      </c>
      <c r="AY493" s="14" t="s">
        <v>177</v>
      </c>
      <c r="BE493" s="247">
        <f>IF(N493="základná",J493,0)</f>
        <v>0</v>
      </c>
      <c r="BF493" s="247">
        <f>IF(N493="znížená",J493,0)</f>
        <v>0</v>
      </c>
      <c r="BG493" s="247">
        <f>IF(N493="zákl. prenesená",J493,0)</f>
        <v>0</v>
      </c>
      <c r="BH493" s="247">
        <f>IF(N493="zníž. prenesená",J493,0)</f>
        <v>0</v>
      </c>
      <c r="BI493" s="247">
        <f>IF(N493="nulová",J493,0)</f>
        <v>0</v>
      </c>
      <c r="BJ493" s="14" t="s">
        <v>87</v>
      </c>
      <c r="BK493" s="247">
        <f>ROUND(I493*H493,2)</f>
        <v>0</v>
      </c>
      <c r="BL493" s="14" t="s">
        <v>241</v>
      </c>
      <c r="BM493" s="246" t="s">
        <v>1498</v>
      </c>
    </row>
    <row r="494" s="2" customFormat="1" ht="16.5" customHeight="1">
      <c r="A494" s="35"/>
      <c r="B494" s="36"/>
      <c r="C494" s="248" t="s">
        <v>1499</v>
      </c>
      <c r="D494" s="248" t="s">
        <v>270</v>
      </c>
      <c r="E494" s="249" t="s">
        <v>1500</v>
      </c>
      <c r="F494" s="250" t="s">
        <v>1501</v>
      </c>
      <c r="G494" s="251" t="s">
        <v>371</v>
      </c>
      <c r="H494" s="252">
        <v>3</v>
      </c>
      <c r="I494" s="253"/>
      <c r="J494" s="254">
        <f>ROUND(I494*H494,2)</f>
        <v>0</v>
      </c>
      <c r="K494" s="255"/>
      <c r="L494" s="256"/>
      <c r="M494" s="257" t="s">
        <v>1</v>
      </c>
      <c r="N494" s="258" t="s">
        <v>40</v>
      </c>
      <c r="O494" s="94"/>
      <c r="P494" s="244">
        <f>O494*H494</f>
        <v>0</v>
      </c>
      <c r="Q494" s="244">
        <v>0.021999999999999999</v>
      </c>
      <c r="R494" s="244">
        <f>Q494*H494</f>
        <v>0.066000000000000003</v>
      </c>
      <c r="S494" s="244">
        <v>0</v>
      </c>
      <c r="T494" s="245">
        <f>S494*H494</f>
        <v>0</v>
      </c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R494" s="246" t="s">
        <v>307</v>
      </c>
      <c r="AT494" s="246" t="s">
        <v>270</v>
      </c>
      <c r="AU494" s="246" t="s">
        <v>87</v>
      </c>
      <c r="AY494" s="14" t="s">
        <v>177</v>
      </c>
      <c r="BE494" s="247">
        <f>IF(N494="základná",J494,0)</f>
        <v>0</v>
      </c>
      <c r="BF494" s="247">
        <f>IF(N494="znížená",J494,0)</f>
        <v>0</v>
      </c>
      <c r="BG494" s="247">
        <f>IF(N494="zákl. prenesená",J494,0)</f>
        <v>0</v>
      </c>
      <c r="BH494" s="247">
        <f>IF(N494="zníž. prenesená",J494,0)</f>
        <v>0</v>
      </c>
      <c r="BI494" s="247">
        <f>IF(N494="nulová",J494,0)</f>
        <v>0</v>
      </c>
      <c r="BJ494" s="14" t="s">
        <v>87</v>
      </c>
      <c r="BK494" s="247">
        <f>ROUND(I494*H494,2)</f>
        <v>0</v>
      </c>
      <c r="BL494" s="14" t="s">
        <v>241</v>
      </c>
      <c r="BM494" s="246" t="s">
        <v>1502</v>
      </c>
    </row>
    <row r="495" s="2" customFormat="1" ht="16.5" customHeight="1">
      <c r="A495" s="35"/>
      <c r="B495" s="36"/>
      <c r="C495" s="248" t="s">
        <v>1503</v>
      </c>
      <c r="D495" s="248" t="s">
        <v>270</v>
      </c>
      <c r="E495" s="249" t="s">
        <v>1504</v>
      </c>
      <c r="F495" s="250" t="s">
        <v>1505</v>
      </c>
      <c r="G495" s="251" t="s">
        <v>371</v>
      </c>
      <c r="H495" s="252">
        <v>7</v>
      </c>
      <c r="I495" s="253"/>
      <c r="J495" s="254">
        <f>ROUND(I495*H495,2)</f>
        <v>0</v>
      </c>
      <c r="K495" s="255"/>
      <c r="L495" s="256"/>
      <c r="M495" s="257" t="s">
        <v>1</v>
      </c>
      <c r="N495" s="258" t="s">
        <v>40</v>
      </c>
      <c r="O495" s="94"/>
      <c r="P495" s="244">
        <f>O495*H495</f>
        <v>0</v>
      </c>
      <c r="Q495" s="244">
        <v>0.021999999999999999</v>
      </c>
      <c r="R495" s="244">
        <f>Q495*H495</f>
        <v>0.154</v>
      </c>
      <c r="S495" s="244">
        <v>0</v>
      </c>
      <c r="T495" s="245">
        <f>S495*H495</f>
        <v>0</v>
      </c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R495" s="246" t="s">
        <v>307</v>
      </c>
      <c r="AT495" s="246" t="s">
        <v>270</v>
      </c>
      <c r="AU495" s="246" t="s">
        <v>87</v>
      </c>
      <c r="AY495" s="14" t="s">
        <v>177</v>
      </c>
      <c r="BE495" s="247">
        <f>IF(N495="základná",J495,0)</f>
        <v>0</v>
      </c>
      <c r="BF495" s="247">
        <f>IF(N495="znížená",J495,0)</f>
        <v>0</v>
      </c>
      <c r="BG495" s="247">
        <f>IF(N495="zákl. prenesená",J495,0)</f>
        <v>0</v>
      </c>
      <c r="BH495" s="247">
        <f>IF(N495="zníž. prenesená",J495,0)</f>
        <v>0</v>
      </c>
      <c r="BI495" s="247">
        <f>IF(N495="nulová",J495,0)</f>
        <v>0</v>
      </c>
      <c r="BJ495" s="14" t="s">
        <v>87</v>
      </c>
      <c r="BK495" s="247">
        <f>ROUND(I495*H495,2)</f>
        <v>0</v>
      </c>
      <c r="BL495" s="14" t="s">
        <v>241</v>
      </c>
      <c r="BM495" s="246" t="s">
        <v>1506</v>
      </c>
    </row>
    <row r="496" s="2" customFormat="1" ht="16.5" customHeight="1">
      <c r="A496" s="35"/>
      <c r="B496" s="36"/>
      <c r="C496" s="248" t="s">
        <v>1507</v>
      </c>
      <c r="D496" s="248" t="s">
        <v>270</v>
      </c>
      <c r="E496" s="249" t="s">
        <v>1508</v>
      </c>
      <c r="F496" s="250" t="s">
        <v>1509</v>
      </c>
      <c r="G496" s="251" t="s">
        <v>371</v>
      </c>
      <c r="H496" s="252">
        <v>1</v>
      </c>
      <c r="I496" s="253"/>
      <c r="J496" s="254">
        <f>ROUND(I496*H496,2)</f>
        <v>0</v>
      </c>
      <c r="K496" s="255"/>
      <c r="L496" s="256"/>
      <c r="M496" s="257" t="s">
        <v>1</v>
      </c>
      <c r="N496" s="258" t="s">
        <v>40</v>
      </c>
      <c r="O496" s="94"/>
      <c r="P496" s="244">
        <f>O496*H496</f>
        <v>0</v>
      </c>
      <c r="Q496" s="244">
        <v>0.021999999999999999</v>
      </c>
      <c r="R496" s="244">
        <f>Q496*H496</f>
        <v>0.021999999999999999</v>
      </c>
      <c r="S496" s="244">
        <v>0</v>
      </c>
      <c r="T496" s="245">
        <f>S496*H496</f>
        <v>0</v>
      </c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R496" s="246" t="s">
        <v>307</v>
      </c>
      <c r="AT496" s="246" t="s">
        <v>270</v>
      </c>
      <c r="AU496" s="246" t="s">
        <v>87</v>
      </c>
      <c r="AY496" s="14" t="s">
        <v>177</v>
      </c>
      <c r="BE496" s="247">
        <f>IF(N496="základná",J496,0)</f>
        <v>0</v>
      </c>
      <c r="BF496" s="247">
        <f>IF(N496="znížená",J496,0)</f>
        <v>0</v>
      </c>
      <c r="BG496" s="247">
        <f>IF(N496="zákl. prenesená",J496,0)</f>
        <v>0</v>
      </c>
      <c r="BH496" s="247">
        <f>IF(N496="zníž. prenesená",J496,0)</f>
        <v>0</v>
      </c>
      <c r="BI496" s="247">
        <f>IF(N496="nulová",J496,0)</f>
        <v>0</v>
      </c>
      <c r="BJ496" s="14" t="s">
        <v>87</v>
      </c>
      <c r="BK496" s="247">
        <f>ROUND(I496*H496,2)</f>
        <v>0</v>
      </c>
      <c r="BL496" s="14" t="s">
        <v>241</v>
      </c>
      <c r="BM496" s="246" t="s">
        <v>1510</v>
      </c>
    </row>
    <row r="497" s="2" customFormat="1" ht="16.5" customHeight="1">
      <c r="A497" s="35"/>
      <c r="B497" s="36"/>
      <c r="C497" s="248" t="s">
        <v>1511</v>
      </c>
      <c r="D497" s="248" t="s">
        <v>270</v>
      </c>
      <c r="E497" s="249" t="s">
        <v>1512</v>
      </c>
      <c r="F497" s="250" t="s">
        <v>1513</v>
      </c>
      <c r="G497" s="251" t="s">
        <v>371</v>
      </c>
      <c r="H497" s="252">
        <v>1</v>
      </c>
      <c r="I497" s="253"/>
      <c r="J497" s="254">
        <f>ROUND(I497*H497,2)</f>
        <v>0</v>
      </c>
      <c r="K497" s="255"/>
      <c r="L497" s="256"/>
      <c r="M497" s="257" t="s">
        <v>1</v>
      </c>
      <c r="N497" s="258" t="s">
        <v>40</v>
      </c>
      <c r="O497" s="94"/>
      <c r="P497" s="244">
        <f>O497*H497</f>
        <v>0</v>
      </c>
      <c r="Q497" s="244">
        <v>0.021999999999999999</v>
      </c>
      <c r="R497" s="244">
        <f>Q497*H497</f>
        <v>0.021999999999999999</v>
      </c>
      <c r="S497" s="244">
        <v>0</v>
      </c>
      <c r="T497" s="245">
        <f>S497*H497</f>
        <v>0</v>
      </c>
      <c r="U497" s="35"/>
      <c r="V497" s="35"/>
      <c r="W497" s="35"/>
      <c r="X497" s="35"/>
      <c r="Y497" s="35"/>
      <c r="Z497" s="35"/>
      <c r="AA497" s="35"/>
      <c r="AB497" s="35"/>
      <c r="AC497" s="35"/>
      <c r="AD497" s="35"/>
      <c r="AE497" s="35"/>
      <c r="AR497" s="246" t="s">
        <v>307</v>
      </c>
      <c r="AT497" s="246" t="s">
        <v>270</v>
      </c>
      <c r="AU497" s="246" t="s">
        <v>87</v>
      </c>
      <c r="AY497" s="14" t="s">
        <v>177</v>
      </c>
      <c r="BE497" s="247">
        <f>IF(N497="základná",J497,0)</f>
        <v>0</v>
      </c>
      <c r="BF497" s="247">
        <f>IF(N497="znížená",J497,0)</f>
        <v>0</v>
      </c>
      <c r="BG497" s="247">
        <f>IF(N497="zákl. prenesená",J497,0)</f>
        <v>0</v>
      </c>
      <c r="BH497" s="247">
        <f>IF(N497="zníž. prenesená",J497,0)</f>
        <v>0</v>
      </c>
      <c r="BI497" s="247">
        <f>IF(N497="nulová",J497,0)</f>
        <v>0</v>
      </c>
      <c r="BJ497" s="14" t="s">
        <v>87</v>
      </c>
      <c r="BK497" s="247">
        <f>ROUND(I497*H497,2)</f>
        <v>0</v>
      </c>
      <c r="BL497" s="14" t="s">
        <v>241</v>
      </c>
      <c r="BM497" s="246" t="s">
        <v>1514</v>
      </c>
    </row>
    <row r="498" s="2" customFormat="1" ht="16.5" customHeight="1">
      <c r="A498" s="35"/>
      <c r="B498" s="36"/>
      <c r="C498" s="248" t="s">
        <v>1515</v>
      </c>
      <c r="D498" s="248" t="s">
        <v>270</v>
      </c>
      <c r="E498" s="249" t="s">
        <v>1516</v>
      </c>
      <c r="F498" s="250" t="s">
        <v>1517</v>
      </c>
      <c r="G498" s="251" t="s">
        <v>371</v>
      </c>
      <c r="H498" s="252">
        <v>1</v>
      </c>
      <c r="I498" s="253"/>
      <c r="J498" s="254">
        <f>ROUND(I498*H498,2)</f>
        <v>0</v>
      </c>
      <c r="K498" s="255"/>
      <c r="L498" s="256"/>
      <c r="M498" s="257" t="s">
        <v>1</v>
      </c>
      <c r="N498" s="258" t="s">
        <v>40</v>
      </c>
      <c r="O498" s="94"/>
      <c r="P498" s="244">
        <f>O498*H498</f>
        <v>0</v>
      </c>
      <c r="Q498" s="244">
        <v>0.021999999999999999</v>
      </c>
      <c r="R498" s="244">
        <f>Q498*H498</f>
        <v>0.021999999999999999</v>
      </c>
      <c r="S498" s="244">
        <v>0</v>
      </c>
      <c r="T498" s="245">
        <f>S498*H498</f>
        <v>0</v>
      </c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R498" s="246" t="s">
        <v>307</v>
      </c>
      <c r="AT498" s="246" t="s">
        <v>270</v>
      </c>
      <c r="AU498" s="246" t="s">
        <v>87</v>
      </c>
      <c r="AY498" s="14" t="s">
        <v>177</v>
      </c>
      <c r="BE498" s="247">
        <f>IF(N498="základná",J498,0)</f>
        <v>0</v>
      </c>
      <c r="BF498" s="247">
        <f>IF(N498="znížená",J498,0)</f>
        <v>0</v>
      </c>
      <c r="BG498" s="247">
        <f>IF(N498="zákl. prenesená",J498,0)</f>
        <v>0</v>
      </c>
      <c r="BH498" s="247">
        <f>IF(N498="zníž. prenesená",J498,0)</f>
        <v>0</v>
      </c>
      <c r="BI498" s="247">
        <f>IF(N498="nulová",J498,0)</f>
        <v>0</v>
      </c>
      <c r="BJ498" s="14" t="s">
        <v>87</v>
      </c>
      <c r="BK498" s="247">
        <f>ROUND(I498*H498,2)</f>
        <v>0</v>
      </c>
      <c r="BL498" s="14" t="s">
        <v>241</v>
      </c>
      <c r="BM498" s="246" t="s">
        <v>1518</v>
      </c>
    </row>
    <row r="499" s="2" customFormat="1" ht="21.75" customHeight="1">
      <c r="A499" s="35"/>
      <c r="B499" s="36"/>
      <c r="C499" s="234" t="s">
        <v>1519</v>
      </c>
      <c r="D499" s="234" t="s">
        <v>179</v>
      </c>
      <c r="E499" s="235" t="s">
        <v>1520</v>
      </c>
      <c r="F499" s="236" t="s">
        <v>1521</v>
      </c>
      <c r="G499" s="237" t="s">
        <v>182</v>
      </c>
      <c r="H499" s="238">
        <v>21.399999999999999</v>
      </c>
      <c r="I499" s="239"/>
      <c r="J499" s="240">
        <f>ROUND(I499*H499,2)</f>
        <v>0</v>
      </c>
      <c r="K499" s="241"/>
      <c r="L499" s="41"/>
      <c r="M499" s="242" t="s">
        <v>1</v>
      </c>
      <c r="N499" s="243" t="s">
        <v>40</v>
      </c>
      <c r="O499" s="94"/>
      <c r="P499" s="244">
        <f>O499*H499</f>
        <v>0</v>
      </c>
      <c r="Q499" s="244">
        <v>0.00042000000000000002</v>
      </c>
      <c r="R499" s="244">
        <f>Q499*H499</f>
        <v>0.0089879999999999995</v>
      </c>
      <c r="S499" s="244">
        <v>0</v>
      </c>
      <c r="T499" s="245">
        <f>S499*H499</f>
        <v>0</v>
      </c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R499" s="246" t="s">
        <v>241</v>
      </c>
      <c r="AT499" s="246" t="s">
        <v>179</v>
      </c>
      <c r="AU499" s="246" t="s">
        <v>87</v>
      </c>
      <c r="AY499" s="14" t="s">
        <v>177</v>
      </c>
      <c r="BE499" s="247">
        <f>IF(N499="základná",J499,0)</f>
        <v>0</v>
      </c>
      <c r="BF499" s="247">
        <f>IF(N499="znížená",J499,0)</f>
        <v>0</v>
      </c>
      <c r="BG499" s="247">
        <f>IF(N499="zákl. prenesená",J499,0)</f>
        <v>0</v>
      </c>
      <c r="BH499" s="247">
        <f>IF(N499="zníž. prenesená",J499,0)</f>
        <v>0</v>
      </c>
      <c r="BI499" s="247">
        <f>IF(N499="nulová",J499,0)</f>
        <v>0</v>
      </c>
      <c r="BJ499" s="14" t="s">
        <v>87</v>
      </c>
      <c r="BK499" s="247">
        <f>ROUND(I499*H499,2)</f>
        <v>0</v>
      </c>
      <c r="BL499" s="14" t="s">
        <v>241</v>
      </c>
      <c r="BM499" s="246" t="s">
        <v>1522</v>
      </c>
    </row>
    <row r="500" s="2" customFormat="1" ht="24.15" customHeight="1">
      <c r="A500" s="35"/>
      <c r="B500" s="36"/>
      <c r="C500" s="248" t="s">
        <v>1523</v>
      </c>
      <c r="D500" s="248" t="s">
        <v>270</v>
      </c>
      <c r="E500" s="249" t="s">
        <v>1524</v>
      </c>
      <c r="F500" s="250" t="s">
        <v>1525</v>
      </c>
      <c r="G500" s="251" t="s">
        <v>371</v>
      </c>
      <c r="H500" s="252">
        <v>1</v>
      </c>
      <c r="I500" s="253"/>
      <c r="J500" s="254">
        <f>ROUND(I500*H500,2)</f>
        <v>0</v>
      </c>
      <c r="K500" s="255"/>
      <c r="L500" s="256"/>
      <c r="M500" s="257" t="s">
        <v>1</v>
      </c>
      <c r="N500" s="258" t="s">
        <v>40</v>
      </c>
      <c r="O500" s="94"/>
      <c r="P500" s="244">
        <f>O500*H500</f>
        <v>0</v>
      </c>
      <c r="Q500" s="244">
        <v>0</v>
      </c>
      <c r="R500" s="244">
        <f>Q500*H500</f>
        <v>0</v>
      </c>
      <c r="S500" s="244">
        <v>0</v>
      </c>
      <c r="T500" s="245">
        <f>S500*H500</f>
        <v>0</v>
      </c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R500" s="246" t="s">
        <v>307</v>
      </c>
      <c r="AT500" s="246" t="s">
        <v>270</v>
      </c>
      <c r="AU500" s="246" t="s">
        <v>87</v>
      </c>
      <c r="AY500" s="14" t="s">
        <v>177</v>
      </c>
      <c r="BE500" s="247">
        <f>IF(N500="základná",J500,0)</f>
        <v>0</v>
      </c>
      <c r="BF500" s="247">
        <f>IF(N500="znížená",J500,0)</f>
        <v>0</v>
      </c>
      <c r="BG500" s="247">
        <f>IF(N500="zákl. prenesená",J500,0)</f>
        <v>0</v>
      </c>
      <c r="BH500" s="247">
        <f>IF(N500="zníž. prenesená",J500,0)</f>
        <v>0</v>
      </c>
      <c r="BI500" s="247">
        <f>IF(N500="nulová",J500,0)</f>
        <v>0</v>
      </c>
      <c r="BJ500" s="14" t="s">
        <v>87</v>
      </c>
      <c r="BK500" s="247">
        <f>ROUND(I500*H500,2)</f>
        <v>0</v>
      </c>
      <c r="BL500" s="14" t="s">
        <v>241</v>
      </c>
      <c r="BM500" s="246" t="s">
        <v>1526</v>
      </c>
    </row>
    <row r="501" s="2" customFormat="1" ht="24.15" customHeight="1">
      <c r="A501" s="35"/>
      <c r="B501" s="36"/>
      <c r="C501" s="248" t="s">
        <v>1527</v>
      </c>
      <c r="D501" s="248" t="s">
        <v>270</v>
      </c>
      <c r="E501" s="249" t="s">
        <v>1528</v>
      </c>
      <c r="F501" s="250" t="s">
        <v>1529</v>
      </c>
      <c r="G501" s="251" t="s">
        <v>371</v>
      </c>
      <c r="H501" s="252">
        <v>1</v>
      </c>
      <c r="I501" s="253"/>
      <c r="J501" s="254">
        <f>ROUND(I501*H501,2)</f>
        <v>0</v>
      </c>
      <c r="K501" s="255"/>
      <c r="L501" s="256"/>
      <c r="M501" s="257" t="s">
        <v>1</v>
      </c>
      <c r="N501" s="258" t="s">
        <v>40</v>
      </c>
      <c r="O501" s="94"/>
      <c r="P501" s="244">
        <f>O501*H501</f>
        <v>0</v>
      </c>
      <c r="Q501" s="244">
        <v>0</v>
      </c>
      <c r="R501" s="244">
        <f>Q501*H501</f>
        <v>0</v>
      </c>
      <c r="S501" s="244">
        <v>0</v>
      </c>
      <c r="T501" s="245">
        <f>S501*H501</f>
        <v>0</v>
      </c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  <c r="AR501" s="246" t="s">
        <v>307</v>
      </c>
      <c r="AT501" s="246" t="s">
        <v>270</v>
      </c>
      <c r="AU501" s="246" t="s">
        <v>87</v>
      </c>
      <c r="AY501" s="14" t="s">
        <v>177</v>
      </c>
      <c r="BE501" s="247">
        <f>IF(N501="základná",J501,0)</f>
        <v>0</v>
      </c>
      <c r="BF501" s="247">
        <f>IF(N501="znížená",J501,0)</f>
        <v>0</v>
      </c>
      <c r="BG501" s="247">
        <f>IF(N501="zákl. prenesená",J501,0)</f>
        <v>0</v>
      </c>
      <c r="BH501" s="247">
        <f>IF(N501="zníž. prenesená",J501,0)</f>
        <v>0</v>
      </c>
      <c r="BI501" s="247">
        <f>IF(N501="nulová",J501,0)</f>
        <v>0</v>
      </c>
      <c r="BJ501" s="14" t="s">
        <v>87</v>
      </c>
      <c r="BK501" s="247">
        <f>ROUND(I501*H501,2)</f>
        <v>0</v>
      </c>
      <c r="BL501" s="14" t="s">
        <v>241</v>
      </c>
      <c r="BM501" s="246" t="s">
        <v>1530</v>
      </c>
    </row>
    <row r="502" s="2" customFormat="1" ht="24.15" customHeight="1">
      <c r="A502" s="35"/>
      <c r="B502" s="36"/>
      <c r="C502" s="248" t="s">
        <v>1531</v>
      </c>
      <c r="D502" s="248" t="s">
        <v>270</v>
      </c>
      <c r="E502" s="249" t="s">
        <v>1532</v>
      </c>
      <c r="F502" s="250" t="s">
        <v>1533</v>
      </c>
      <c r="G502" s="251" t="s">
        <v>371</v>
      </c>
      <c r="H502" s="252">
        <v>2</v>
      </c>
      <c r="I502" s="253"/>
      <c r="J502" s="254">
        <f>ROUND(I502*H502,2)</f>
        <v>0</v>
      </c>
      <c r="K502" s="255"/>
      <c r="L502" s="256"/>
      <c r="M502" s="257" t="s">
        <v>1</v>
      </c>
      <c r="N502" s="258" t="s">
        <v>40</v>
      </c>
      <c r="O502" s="94"/>
      <c r="P502" s="244">
        <f>O502*H502</f>
        <v>0</v>
      </c>
      <c r="Q502" s="244">
        <v>0</v>
      </c>
      <c r="R502" s="244">
        <f>Q502*H502</f>
        <v>0</v>
      </c>
      <c r="S502" s="244">
        <v>0</v>
      </c>
      <c r="T502" s="245">
        <f>S502*H502</f>
        <v>0</v>
      </c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R502" s="246" t="s">
        <v>307</v>
      </c>
      <c r="AT502" s="246" t="s">
        <v>270</v>
      </c>
      <c r="AU502" s="246" t="s">
        <v>87</v>
      </c>
      <c r="AY502" s="14" t="s">
        <v>177</v>
      </c>
      <c r="BE502" s="247">
        <f>IF(N502="základná",J502,0)</f>
        <v>0</v>
      </c>
      <c r="BF502" s="247">
        <f>IF(N502="znížená",J502,0)</f>
        <v>0</v>
      </c>
      <c r="BG502" s="247">
        <f>IF(N502="zákl. prenesená",J502,0)</f>
        <v>0</v>
      </c>
      <c r="BH502" s="247">
        <f>IF(N502="zníž. prenesená",J502,0)</f>
        <v>0</v>
      </c>
      <c r="BI502" s="247">
        <f>IF(N502="nulová",J502,0)</f>
        <v>0</v>
      </c>
      <c r="BJ502" s="14" t="s">
        <v>87</v>
      </c>
      <c r="BK502" s="247">
        <f>ROUND(I502*H502,2)</f>
        <v>0</v>
      </c>
      <c r="BL502" s="14" t="s">
        <v>241</v>
      </c>
      <c r="BM502" s="246" t="s">
        <v>1534</v>
      </c>
    </row>
    <row r="503" s="2" customFormat="1" ht="24.15" customHeight="1">
      <c r="A503" s="35"/>
      <c r="B503" s="36"/>
      <c r="C503" s="234" t="s">
        <v>1535</v>
      </c>
      <c r="D503" s="234" t="s">
        <v>179</v>
      </c>
      <c r="E503" s="235" t="s">
        <v>1536</v>
      </c>
      <c r="F503" s="236" t="s">
        <v>1537</v>
      </c>
      <c r="G503" s="237" t="s">
        <v>371</v>
      </c>
      <c r="H503" s="238">
        <v>7.2000000000000002</v>
      </c>
      <c r="I503" s="239"/>
      <c r="J503" s="240">
        <f>ROUND(I503*H503,2)</f>
        <v>0</v>
      </c>
      <c r="K503" s="241"/>
      <c r="L503" s="41"/>
      <c r="M503" s="242" t="s">
        <v>1</v>
      </c>
      <c r="N503" s="243" t="s">
        <v>40</v>
      </c>
      <c r="O503" s="94"/>
      <c r="P503" s="244">
        <f>O503*H503</f>
        <v>0</v>
      </c>
      <c r="Q503" s="244">
        <v>4.0000000000000003E-05</v>
      </c>
      <c r="R503" s="244">
        <f>Q503*H503</f>
        <v>0.00028800000000000001</v>
      </c>
      <c r="S503" s="244">
        <v>0</v>
      </c>
      <c r="T503" s="245">
        <f>S503*H503</f>
        <v>0</v>
      </c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R503" s="246" t="s">
        <v>241</v>
      </c>
      <c r="AT503" s="246" t="s">
        <v>179</v>
      </c>
      <c r="AU503" s="246" t="s">
        <v>87</v>
      </c>
      <c r="AY503" s="14" t="s">
        <v>177</v>
      </c>
      <c r="BE503" s="247">
        <f>IF(N503="základná",J503,0)</f>
        <v>0</v>
      </c>
      <c r="BF503" s="247">
        <f>IF(N503="znížená",J503,0)</f>
        <v>0</v>
      </c>
      <c r="BG503" s="247">
        <f>IF(N503="zákl. prenesená",J503,0)</f>
        <v>0</v>
      </c>
      <c r="BH503" s="247">
        <f>IF(N503="zníž. prenesená",J503,0)</f>
        <v>0</v>
      </c>
      <c r="BI503" s="247">
        <f>IF(N503="nulová",J503,0)</f>
        <v>0</v>
      </c>
      <c r="BJ503" s="14" t="s">
        <v>87</v>
      </c>
      <c r="BK503" s="247">
        <f>ROUND(I503*H503,2)</f>
        <v>0</v>
      </c>
      <c r="BL503" s="14" t="s">
        <v>241</v>
      </c>
      <c r="BM503" s="246" t="s">
        <v>1538</v>
      </c>
    </row>
    <row r="504" s="2" customFormat="1" ht="24.15" customHeight="1">
      <c r="A504" s="35"/>
      <c r="B504" s="36"/>
      <c r="C504" s="248" t="s">
        <v>1539</v>
      </c>
      <c r="D504" s="248" t="s">
        <v>270</v>
      </c>
      <c r="E504" s="249" t="s">
        <v>1540</v>
      </c>
      <c r="F504" s="250" t="s">
        <v>1541</v>
      </c>
      <c r="G504" s="251" t="s">
        <v>182</v>
      </c>
      <c r="H504" s="252">
        <v>7.2000000000000002</v>
      </c>
      <c r="I504" s="253"/>
      <c r="J504" s="254">
        <f>ROUND(I504*H504,2)</f>
        <v>0</v>
      </c>
      <c r="K504" s="255"/>
      <c r="L504" s="256"/>
      <c r="M504" s="257" t="s">
        <v>1</v>
      </c>
      <c r="N504" s="258" t="s">
        <v>40</v>
      </c>
      <c r="O504" s="94"/>
      <c r="P504" s="244">
        <f>O504*H504</f>
        <v>0</v>
      </c>
      <c r="Q504" s="244">
        <v>0.0011000000000000001</v>
      </c>
      <c r="R504" s="244">
        <f>Q504*H504</f>
        <v>0.00792</v>
      </c>
      <c r="S504" s="244">
        <v>0</v>
      </c>
      <c r="T504" s="245">
        <f>S504*H504</f>
        <v>0</v>
      </c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R504" s="246" t="s">
        <v>307</v>
      </c>
      <c r="AT504" s="246" t="s">
        <v>270</v>
      </c>
      <c r="AU504" s="246" t="s">
        <v>87</v>
      </c>
      <c r="AY504" s="14" t="s">
        <v>177</v>
      </c>
      <c r="BE504" s="247">
        <f>IF(N504="základná",J504,0)</f>
        <v>0</v>
      </c>
      <c r="BF504" s="247">
        <f>IF(N504="znížená",J504,0)</f>
        <v>0</v>
      </c>
      <c r="BG504" s="247">
        <f>IF(N504="zákl. prenesená",J504,0)</f>
        <v>0</v>
      </c>
      <c r="BH504" s="247">
        <f>IF(N504="zníž. prenesená",J504,0)</f>
        <v>0</v>
      </c>
      <c r="BI504" s="247">
        <f>IF(N504="nulová",J504,0)</f>
        <v>0</v>
      </c>
      <c r="BJ504" s="14" t="s">
        <v>87</v>
      </c>
      <c r="BK504" s="247">
        <f>ROUND(I504*H504,2)</f>
        <v>0</v>
      </c>
      <c r="BL504" s="14" t="s">
        <v>241</v>
      </c>
      <c r="BM504" s="246" t="s">
        <v>1542</v>
      </c>
    </row>
    <row r="505" s="2" customFormat="1" ht="24.15" customHeight="1">
      <c r="A505" s="35"/>
      <c r="B505" s="36"/>
      <c r="C505" s="234" t="s">
        <v>1543</v>
      </c>
      <c r="D505" s="234" t="s">
        <v>179</v>
      </c>
      <c r="E505" s="235" t="s">
        <v>1544</v>
      </c>
      <c r="F505" s="236" t="s">
        <v>1545</v>
      </c>
      <c r="G505" s="237" t="s">
        <v>371</v>
      </c>
      <c r="H505" s="238">
        <v>70.25</v>
      </c>
      <c r="I505" s="239"/>
      <c r="J505" s="240">
        <f>ROUND(I505*H505,2)</f>
        <v>0</v>
      </c>
      <c r="K505" s="241"/>
      <c r="L505" s="41"/>
      <c r="M505" s="242" t="s">
        <v>1</v>
      </c>
      <c r="N505" s="243" t="s">
        <v>40</v>
      </c>
      <c r="O505" s="94"/>
      <c r="P505" s="244">
        <f>O505*H505</f>
        <v>0</v>
      </c>
      <c r="Q505" s="244">
        <v>0.00032000000000000003</v>
      </c>
      <c r="R505" s="244">
        <f>Q505*H505</f>
        <v>0.022480000000000003</v>
      </c>
      <c r="S505" s="244">
        <v>0</v>
      </c>
      <c r="T505" s="245">
        <f>S505*H505</f>
        <v>0</v>
      </c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R505" s="246" t="s">
        <v>241</v>
      </c>
      <c r="AT505" s="246" t="s">
        <v>179</v>
      </c>
      <c r="AU505" s="246" t="s">
        <v>87</v>
      </c>
      <c r="AY505" s="14" t="s">
        <v>177</v>
      </c>
      <c r="BE505" s="247">
        <f>IF(N505="základná",J505,0)</f>
        <v>0</v>
      </c>
      <c r="BF505" s="247">
        <f>IF(N505="znížená",J505,0)</f>
        <v>0</v>
      </c>
      <c r="BG505" s="247">
        <f>IF(N505="zákl. prenesená",J505,0)</f>
        <v>0</v>
      </c>
      <c r="BH505" s="247">
        <f>IF(N505="zníž. prenesená",J505,0)</f>
        <v>0</v>
      </c>
      <c r="BI505" s="247">
        <f>IF(N505="nulová",J505,0)</f>
        <v>0</v>
      </c>
      <c r="BJ505" s="14" t="s">
        <v>87</v>
      </c>
      <c r="BK505" s="247">
        <f>ROUND(I505*H505,2)</f>
        <v>0</v>
      </c>
      <c r="BL505" s="14" t="s">
        <v>241</v>
      </c>
      <c r="BM505" s="246" t="s">
        <v>1546</v>
      </c>
    </row>
    <row r="506" s="2" customFormat="1" ht="24.15" customHeight="1">
      <c r="A506" s="35"/>
      <c r="B506" s="36"/>
      <c r="C506" s="248" t="s">
        <v>1547</v>
      </c>
      <c r="D506" s="248" t="s">
        <v>270</v>
      </c>
      <c r="E506" s="249" t="s">
        <v>1548</v>
      </c>
      <c r="F506" s="250" t="s">
        <v>1549</v>
      </c>
      <c r="G506" s="251" t="s">
        <v>182</v>
      </c>
      <c r="H506" s="252">
        <v>70.25</v>
      </c>
      <c r="I506" s="253"/>
      <c r="J506" s="254">
        <f>ROUND(I506*H506,2)</f>
        <v>0</v>
      </c>
      <c r="K506" s="255"/>
      <c r="L506" s="256"/>
      <c r="M506" s="257" t="s">
        <v>1</v>
      </c>
      <c r="N506" s="258" t="s">
        <v>40</v>
      </c>
      <c r="O506" s="94"/>
      <c r="P506" s="244">
        <f>O506*H506</f>
        <v>0</v>
      </c>
      <c r="Q506" s="244">
        <v>0.00097999999999999997</v>
      </c>
      <c r="R506" s="244">
        <f>Q506*H506</f>
        <v>0.068845000000000003</v>
      </c>
      <c r="S506" s="244">
        <v>0</v>
      </c>
      <c r="T506" s="245">
        <f>S506*H506</f>
        <v>0</v>
      </c>
      <c r="U506" s="35"/>
      <c r="V506" s="35"/>
      <c r="W506" s="35"/>
      <c r="X506" s="35"/>
      <c r="Y506" s="35"/>
      <c r="Z506" s="35"/>
      <c r="AA506" s="35"/>
      <c r="AB506" s="35"/>
      <c r="AC506" s="35"/>
      <c r="AD506" s="35"/>
      <c r="AE506" s="35"/>
      <c r="AR506" s="246" t="s">
        <v>307</v>
      </c>
      <c r="AT506" s="246" t="s">
        <v>270</v>
      </c>
      <c r="AU506" s="246" t="s">
        <v>87</v>
      </c>
      <c r="AY506" s="14" t="s">
        <v>177</v>
      </c>
      <c r="BE506" s="247">
        <f>IF(N506="základná",J506,0)</f>
        <v>0</v>
      </c>
      <c r="BF506" s="247">
        <f>IF(N506="znížená",J506,0)</f>
        <v>0</v>
      </c>
      <c r="BG506" s="247">
        <f>IF(N506="zákl. prenesená",J506,0)</f>
        <v>0</v>
      </c>
      <c r="BH506" s="247">
        <f>IF(N506="zníž. prenesená",J506,0)</f>
        <v>0</v>
      </c>
      <c r="BI506" s="247">
        <f>IF(N506="nulová",J506,0)</f>
        <v>0</v>
      </c>
      <c r="BJ506" s="14" t="s">
        <v>87</v>
      </c>
      <c r="BK506" s="247">
        <f>ROUND(I506*H506,2)</f>
        <v>0</v>
      </c>
      <c r="BL506" s="14" t="s">
        <v>241</v>
      </c>
      <c r="BM506" s="246" t="s">
        <v>1550</v>
      </c>
    </row>
    <row r="507" s="2" customFormat="1" ht="24.15" customHeight="1">
      <c r="A507" s="35"/>
      <c r="B507" s="36"/>
      <c r="C507" s="234" t="s">
        <v>1551</v>
      </c>
      <c r="D507" s="234" t="s">
        <v>179</v>
      </c>
      <c r="E507" s="235" t="s">
        <v>1552</v>
      </c>
      <c r="F507" s="236" t="s">
        <v>1553</v>
      </c>
      <c r="G507" s="237" t="s">
        <v>371</v>
      </c>
      <c r="H507" s="238">
        <v>14</v>
      </c>
      <c r="I507" s="239"/>
      <c r="J507" s="240">
        <f>ROUND(I507*H507,2)</f>
        <v>0</v>
      </c>
      <c r="K507" s="241"/>
      <c r="L507" s="41"/>
      <c r="M507" s="242" t="s">
        <v>1</v>
      </c>
      <c r="N507" s="243" t="s">
        <v>40</v>
      </c>
      <c r="O507" s="94"/>
      <c r="P507" s="244">
        <f>O507*H507</f>
        <v>0</v>
      </c>
      <c r="Q507" s="244">
        <v>0</v>
      </c>
      <c r="R507" s="244">
        <f>Q507*H507</f>
        <v>0</v>
      </c>
      <c r="S507" s="244">
        <v>0.0030000000000000001</v>
      </c>
      <c r="T507" s="245">
        <f>S507*H507</f>
        <v>0.042000000000000003</v>
      </c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R507" s="246" t="s">
        <v>241</v>
      </c>
      <c r="AT507" s="246" t="s">
        <v>179</v>
      </c>
      <c r="AU507" s="246" t="s">
        <v>87</v>
      </c>
      <c r="AY507" s="14" t="s">
        <v>177</v>
      </c>
      <c r="BE507" s="247">
        <f>IF(N507="základná",J507,0)</f>
        <v>0</v>
      </c>
      <c r="BF507" s="247">
        <f>IF(N507="znížená",J507,0)</f>
        <v>0</v>
      </c>
      <c r="BG507" s="247">
        <f>IF(N507="zákl. prenesená",J507,0)</f>
        <v>0</v>
      </c>
      <c r="BH507" s="247">
        <f>IF(N507="zníž. prenesená",J507,0)</f>
        <v>0</v>
      </c>
      <c r="BI507" s="247">
        <f>IF(N507="nulová",J507,0)</f>
        <v>0</v>
      </c>
      <c r="BJ507" s="14" t="s">
        <v>87</v>
      </c>
      <c r="BK507" s="247">
        <f>ROUND(I507*H507,2)</f>
        <v>0</v>
      </c>
      <c r="BL507" s="14" t="s">
        <v>241</v>
      </c>
      <c r="BM507" s="246" t="s">
        <v>1554</v>
      </c>
    </row>
    <row r="508" s="2" customFormat="1" ht="24.15" customHeight="1">
      <c r="A508" s="35"/>
      <c r="B508" s="36"/>
      <c r="C508" s="234" t="s">
        <v>1555</v>
      </c>
      <c r="D508" s="234" t="s">
        <v>179</v>
      </c>
      <c r="E508" s="235" t="s">
        <v>1556</v>
      </c>
      <c r="F508" s="236" t="s">
        <v>1557</v>
      </c>
      <c r="G508" s="237" t="s">
        <v>371</v>
      </c>
      <c r="H508" s="238">
        <v>9</v>
      </c>
      <c r="I508" s="239"/>
      <c r="J508" s="240">
        <f>ROUND(I508*H508,2)</f>
        <v>0</v>
      </c>
      <c r="K508" s="241"/>
      <c r="L508" s="41"/>
      <c r="M508" s="242" t="s">
        <v>1</v>
      </c>
      <c r="N508" s="243" t="s">
        <v>40</v>
      </c>
      <c r="O508" s="94"/>
      <c r="P508" s="244">
        <f>O508*H508</f>
        <v>0</v>
      </c>
      <c r="Q508" s="244">
        <v>0</v>
      </c>
      <c r="R508" s="244">
        <f>Q508*H508</f>
        <v>0</v>
      </c>
      <c r="S508" s="244">
        <v>0.0060000000000000001</v>
      </c>
      <c r="T508" s="245">
        <f>S508*H508</f>
        <v>0.053999999999999999</v>
      </c>
      <c r="U508" s="35"/>
      <c r="V508" s="35"/>
      <c r="W508" s="35"/>
      <c r="X508" s="35"/>
      <c r="Y508" s="35"/>
      <c r="Z508" s="35"/>
      <c r="AA508" s="35"/>
      <c r="AB508" s="35"/>
      <c r="AC508" s="35"/>
      <c r="AD508" s="35"/>
      <c r="AE508" s="35"/>
      <c r="AR508" s="246" t="s">
        <v>241</v>
      </c>
      <c r="AT508" s="246" t="s">
        <v>179</v>
      </c>
      <c r="AU508" s="246" t="s">
        <v>87</v>
      </c>
      <c r="AY508" s="14" t="s">
        <v>177</v>
      </c>
      <c r="BE508" s="247">
        <f>IF(N508="základná",J508,0)</f>
        <v>0</v>
      </c>
      <c r="BF508" s="247">
        <f>IF(N508="znížená",J508,0)</f>
        <v>0</v>
      </c>
      <c r="BG508" s="247">
        <f>IF(N508="zákl. prenesená",J508,0)</f>
        <v>0</v>
      </c>
      <c r="BH508" s="247">
        <f>IF(N508="zníž. prenesená",J508,0)</f>
        <v>0</v>
      </c>
      <c r="BI508" s="247">
        <f>IF(N508="nulová",J508,0)</f>
        <v>0</v>
      </c>
      <c r="BJ508" s="14" t="s">
        <v>87</v>
      </c>
      <c r="BK508" s="247">
        <f>ROUND(I508*H508,2)</f>
        <v>0</v>
      </c>
      <c r="BL508" s="14" t="s">
        <v>241</v>
      </c>
      <c r="BM508" s="246" t="s">
        <v>1558</v>
      </c>
    </row>
    <row r="509" s="2" customFormat="1" ht="24.15" customHeight="1">
      <c r="A509" s="35"/>
      <c r="B509" s="36"/>
      <c r="C509" s="234" t="s">
        <v>1559</v>
      </c>
      <c r="D509" s="234" t="s">
        <v>179</v>
      </c>
      <c r="E509" s="235" t="s">
        <v>1560</v>
      </c>
      <c r="F509" s="236" t="s">
        <v>1561</v>
      </c>
      <c r="G509" s="237" t="s">
        <v>371</v>
      </c>
      <c r="H509" s="238">
        <v>9</v>
      </c>
      <c r="I509" s="239"/>
      <c r="J509" s="240">
        <f>ROUND(I509*H509,2)</f>
        <v>0</v>
      </c>
      <c r="K509" s="241"/>
      <c r="L509" s="41"/>
      <c r="M509" s="242" t="s">
        <v>1</v>
      </c>
      <c r="N509" s="243" t="s">
        <v>40</v>
      </c>
      <c r="O509" s="94"/>
      <c r="P509" s="244">
        <f>O509*H509</f>
        <v>0</v>
      </c>
      <c r="Q509" s="244">
        <v>0.00021000000000000001</v>
      </c>
      <c r="R509" s="244">
        <f>Q509*H509</f>
        <v>0.0018900000000000002</v>
      </c>
      <c r="S509" s="244">
        <v>0</v>
      </c>
      <c r="T509" s="245">
        <f>S509*H509</f>
        <v>0</v>
      </c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R509" s="246" t="s">
        <v>241</v>
      </c>
      <c r="AT509" s="246" t="s">
        <v>179</v>
      </c>
      <c r="AU509" s="246" t="s">
        <v>87</v>
      </c>
      <c r="AY509" s="14" t="s">
        <v>177</v>
      </c>
      <c r="BE509" s="247">
        <f>IF(N509="základná",J509,0)</f>
        <v>0</v>
      </c>
      <c r="BF509" s="247">
        <f>IF(N509="znížená",J509,0)</f>
        <v>0</v>
      </c>
      <c r="BG509" s="247">
        <f>IF(N509="zákl. prenesená",J509,0)</f>
        <v>0</v>
      </c>
      <c r="BH509" s="247">
        <f>IF(N509="zníž. prenesená",J509,0)</f>
        <v>0</v>
      </c>
      <c r="BI509" s="247">
        <f>IF(N509="nulová",J509,0)</f>
        <v>0</v>
      </c>
      <c r="BJ509" s="14" t="s">
        <v>87</v>
      </c>
      <c r="BK509" s="247">
        <f>ROUND(I509*H509,2)</f>
        <v>0</v>
      </c>
      <c r="BL509" s="14" t="s">
        <v>241</v>
      </c>
      <c r="BM509" s="246" t="s">
        <v>1562</v>
      </c>
    </row>
    <row r="510" s="2" customFormat="1" ht="24.15" customHeight="1">
      <c r="A510" s="35"/>
      <c r="B510" s="36"/>
      <c r="C510" s="234" t="s">
        <v>1563</v>
      </c>
      <c r="D510" s="234" t="s">
        <v>179</v>
      </c>
      <c r="E510" s="235" t="s">
        <v>1564</v>
      </c>
      <c r="F510" s="236" t="s">
        <v>1565</v>
      </c>
      <c r="G510" s="237" t="s">
        <v>182</v>
      </c>
      <c r="H510" s="238">
        <v>3</v>
      </c>
      <c r="I510" s="239"/>
      <c r="J510" s="240">
        <f>ROUND(I510*H510,2)</f>
        <v>0</v>
      </c>
      <c r="K510" s="241"/>
      <c r="L510" s="41"/>
      <c r="M510" s="242" t="s">
        <v>1</v>
      </c>
      <c r="N510" s="243" t="s">
        <v>40</v>
      </c>
      <c r="O510" s="94"/>
      <c r="P510" s="244">
        <f>O510*H510</f>
        <v>0</v>
      </c>
      <c r="Q510" s="244">
        <v>0.00021000000000000001</v>
      </c>
      <c r="R510" s="244">
        <f>Q510*H510</f>
        <v>0.00063000000000000003</v>
      </c>
      <c r="S510" s="244">
        <v>0</v>
      </c>
      <c r="T510" s="245">
        <f>S510*H510</f>
        <v>0</v>
      </c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R510" s="246" t="s">
        <v>241</v>
      </c>
      <c r="AT510" s="246" t="s">
        <v>179</v>
      </c>
      <c r="AU510" s="246" t="s">
        <v>87</v>
      </c>
      <c r="AY510" s="14" t="s">
        <v>177</v>
      </c>
      <c r="BE510" s="247">
        <f>IF(N510="základná",J510,0)</f>
        <v>0</v>
      </c>
      <c r="BF510" s="247">
        <f>IF(N510="znížená",J510,0)</f>
        <v>0</v>
      </c>
      <c r="BG510" s="247">
        <f>IF(N510="zákl. prenesená",J510,0)</f>
        <v>0</v>
      </c>
      <c r="BH510" s="247">
        <f>IF(N510="zníž. prenesená",J510,0)</f>
        <v>0</v>
      </c>
      <c r="BI510" s="247">
        <f>IF(N510="nulová",J510,0)</f>
        <v>0</v>
      </c>
      <c r="BJ510" s="14" t="s">
        <v>87</v>
      </c>
      <c r="BK510" s="247">
        <f>ROUND(I510*H510,2)</f>
        <v>0</v>
      </c>
      <c r="BL510" s="14" t="s">
        <v>241</v>
      </c>
      <c r="BM510" s="246" t="s">
        <v>1566</v>
      </c>
    </row>
    <row r="511" s="2" customFormat="1" ht="24.15" customHeight="1">
      <c r="A511" s="35"/>
      <c r="B511" s="36"/>
      <c r="C511" s="234" t="s">
        <v>1567</v>
      </c>
      <c r="D511" s="234" t="s">
        <v>179</v>
      </c>
      <c r="E511" s="235" t="s">
        <v>1568</v>
      </c>
      <c r="F511" s="236" t="s">
        <v>1569</v>
      </c>
      <c r="G511" s="237" t="s">
        <v>371</v>
      </c>
      <c r="H511" s="238">
        <v>1</v>
      </c>
      <c r="I511" s="239"/>
      <c r="J511" s="240">
        <f>ROUND(I511*H511,2)</f>
        <v>0</v>
      </c>
      <c r="K511" s="241"/>
      <c r="L511" s="41"/>
      <c r="M511" s="242" t="s">
        <v>1</v>
      </c>
      <c r="N511" s="243" t="s">
        <v>40</v>
      </c>
      <c r="O511" s="94"/>
      <c r="P511" s="244">
        <f>O511*H511</f>
        <v>0</v>
      </c>
      <c r="Q511" s="244">
        <v>0.00021000000000000001</v>
      </c>
      <c r="R511" s="244">
        <f>Q511*H511</f>
        <v>0.00021000000000000001</v>
      </c>
      <c r="S511" s="244">
        <v>0</v>
      </c>
      <c r="T511" s="245">
        <f>S511*H511</f>
        <v>0</v>
      </c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  <c r="AR511" s="246" t="s">
        <v>241</v>
      </c>
      <c r="AT511" s="246" t="s">
        <v>179</v>
      </c>
      <c r="AU511" s="246" t="s">
        <v>87</v>
      </c>
      <c r="AY511" s="14" t="s">
        <v>177</v>
      </c>
      <c r="BE511" s="247">
        <f>IF(N511="základná",J511,0)</f>
        <v>0</v>
      </c>
      <c r="BF511" s="247">
        <f>IF(N511="znížená",J511,0)</f>
        <v>0</v>
      </c>
      <c r="BG511" s="247">
        <f>IF(N511="zákl. prenesená",J511,0)</f>
        <v>0</v>
      </c>
      <c r="BH511" s="247">
        <f>IF(N511="zníž. prenesená",J511,0)</f>
        <v>0</v>
      </c>
      <c r="BI511" s="247">
        <f>IF(N511="nulová",J511,0)</f>
        <v>0</v>
      </c>
      <c r="BJ511" s="14" t="s">
        <v>87</v>
      </c>
      <c r="BK511" s="247">
        <f>ROUND(I511*H511,2)</f>
        <v>0</v>
      </c>
      <c r="BL511" s="14" t="s">
        <v>241</v>
      </c>
      <c r="BM511" s="246" t="s">
        <v>1570</v>
      </c>
    </row>
    <row r="512" s="2" customFormat="1" ht="24.15" customHeight="1">
      <c r="A512" s="35"/>
      <c r="B512" s="36"/>
      <c r="C512" s="234" t="s">
        <v>1571</v>
      </c>
      <c r="D512" s="234" t="s">
        <v>179</v>
      </c>
      <c r="E512" s="235" t="s">
        <v>1572</v>
      </c>
      <c r="F512" s="236" t="s">
        <v>1573</v>
      </c>
      <c r="G512" s="237" t="s">
        <v>371</v>
      </c>
      <c r="H512" s="238">
        <v>9</v>
      </c>
      <c r="I512" s="239"/>
      <c r="J512" s="240">
        <f>ROUND(I512*H512,2)</f>
        <v>0</v>
      </c>
      <c r="K512" s="241"/>
      <c r="L512" s="41"/>
      <c r="M512" s="242" t="s">
        <v>1</v>
      </c>
      <c r="N512" s="243" t="s">
        <v>40</v>
      </c>
      <c r="O512" s="94"/>
      <c r="P512" s="244">
        <f>O512*H512</f>
        <v>0</v>
      </c>
      <c r="Q512" s="244">
        <v>0.00021000000000000001</v>
      </c>
      <c r="R512" s="244">
        <f>Q512*H512</f>
        <v>0.0018900000000000002</v>
      </c>
      <c r="S512" s="244">
        <v>0</v>
      </c>
      <c r="T512" s="245">
        <f>S512*H512</f>
        <v>0</v>
      </c>
      <c r="U512" s="35"/>
      <c r="V512" s="35"/>
      <c r="W512" s="35"/>
      <c r="X512" s="35"/>
      <c r="Y512" s="35"/>
      <c r="Z512" s="35"/>
      <c r="AA512" s="35"/>
      <c r="AB512" s="35"/>
      <c r="AC512" s="35"/>
      <c r="AD512" s="35"/>
      <c r="AE512" s="35"/>
      <c r="AR512" s="246" t="s">
        <v>241</v>
      </c>
      <c r="AT512" s="246" t="s">
        <v>179</v>
      </c>
      <c r="AU512" s="246" t="s">
        <v>87</v>
      </c>
      <c r="AY512" s="14" t="s">
        <v>177</v>
      </c>
      <c r="BE512" s="247">
        <f>IF(N512="základná",J512,0)</f>
        <v>0</v>
      </c>
      <c r="BF512" s="247">
        <f>IF(N512="znížená",J512,0)</f>
        <v>0</v>
      </c>
      <c r="BG512" s="247">
        <f>IF(N512="zákl. prenesená",J512,0)</f>
        <v>0</v>
      </c>
      <c r="BH512" s="247">
        <f>IF(N512="zníž. prenesená",J512,0)</f>
        <v>0</v>
      </c>
      <c r="BI512" s="247">
        <f>IF(N512="nulová",J512,0)</f>
        <v>0</v>
      </c>
      <c r="BJ512" s="14" t="s">
        <v>87</v>
      </c>
      <c r="BK512" s="247">
        <f>ROUND(I512*H512,2)</f>
        <v>0</v>
      </c>
      <c r="BL512" s="14" t="s">
        <v>241</v>
      </c>
      <c r="BM512" s="246" t="s">
        <v>1574</v>
      </c>
    </row>
    <row r="513" s="2" customFormat="1" ht="24.15" customHeight="1">
      <c r="A513" s="35"/>
      <c r="B513" s="36"/>
      <c r="C513" s="234" t="s">
        <v>1575</v>
      </c>
      <c r="D513" s="234" t="s">
        <v>179</v>
      </c>
      <c r="E513" s="235" t="s">
        <v>1576</v>
      </c>
      <c r="F513" s="236" t="s">
        <v>1577</v>
      </c>
      <c r="G513" s="237" t="s">
        <v>371</v>
      </c>
      <c r="H513" s="238">
        <v>5</v>
      </c>
      <c r="I513" s="239"/>
      <c r="J513" s="240">
        <f>ROUND(I513*H513,2)</f>
        <v>0</v>
      </c>
      <c r="K513" s="241"/>
      <c r="L513" s="41"/>
      <c r="M513" s="242" t="s">
        <v>1</v>
      </c>
      <c r="N513" s="243" t="s">
        <v>40</v>
      </c>
      <c r="O513" s="94"/>
      <c r="P513" s="244">
        <f>O513*H513</f>
        <v>0</v>
      </c>
      <c r="Q513" s="244">
        <v>0.00021000000000000001</v>
      </c>
      <c r="R513" s="244">
        <f>Q513*H513</f>
        <v>0.0010500000000000002</v>
      </c>
      <c r="S513" s="244">
        <v>0</v>
      </c>
      <c r="T513" s="245">
        <f>S513*H513</f>
        <v>0</v>
      </c>
      <c r="U513" s="35"/>
      <c r="V513" s="35"/>
      <c r="W513" s="35"/>
      <c r="X513" s="35"/>
      <c r="Y513" s="35"/>
      <c r="Z513" s="35"/>
      <c r="AA513" s="35"/>
      <c r="AB513" s="35"/>
      <c r="AC513" s="35"/>
      <c r="AD513" s="35"/>
      <c r="AE513" s="35"/>
      <c r="AR513" s="246" t="s">
        <v>241</v>
      </c>
      <c r="AT513" s="246" t="s">
        <v>179</v>
      </c>
      <c r="AU513" s="246" t="s">
        <v>87</v>
      </c>
      <c r="AY513" s="14" t="s">
        <v>177</v>
      </c>
      <c r="BE513" s="247">
        <f>IF(N513="základná",J513,0)</f>
        <v>0</v>
      </c>
      <c r="BF513" s="247">
        <f>IF(N513="znížená",J513,0)</f>
        <v>0</v>
      </c>
      <c r="BG513" s="247">
        <f>IF(N513="zákl. prenesená",J513,0)</f>
        <v>0</v>
      </c>
      <c r="BH513" s="247">
        <f>IF(N513="zníž. prenesená",J513,0)</f>
        <v>0</v>
      </c>
      <c r="BI513" s="247">
        <f>IF(N513="nulová",J513,0)</f>
        <v>0</v>
      </c>
      <c r="BJ513" s="14" t="s">
        <v>87</v>
      </c>
      <c r="BK513" s="247">
        <f>ROUND(I513*H513,2)</f>
        <v>0</v>
      </c>
      <c r="BL513" s="14" t="s">
        <v>241</v>
      </c>
      <c r="BM513" s="246" t="s">
        <v>1578</v>
      </c>
    </row>
    <row r="514" s="2" customFormat="1" ht="24.15" customHeight="1">
      <c r="A514" s="35"/>
      <c r="B514" s="36"/>
      <c r="C514" s="234" t="s">
        <v>1579</v>
      </c>
      <c r="D514" s="234" t="s">
        <v>179</v>
      </c>
      <c r="E514" s="235" t="s">
        <v>1580</v>
      </c>
      <c r="F514" s="236" t="s">
        <v>1581</v>
      </c>
      <c r="G514" s="237" t="s">
        <v>371</v>
      </c>
      <c r="H514" s="238">
        <v>11</v>
      </c>
      <c r="I514" s="239"/>
      <c r="J514" s="240">
        <f>ROUND(I514*H514,2)</f>
        <v>0</v>
      </c>
      <c r="K514" s="241"/>
      <c r="L514" s="41"/>
      <c r="M514" s="242" t="s">
        <v>1</v>
      </c>
      <c r="N514" s="243" t="s">
        <v>40</v>
      </c>
      <c r="O514" s="94"/>
      <c r="P514" s="244">
        <f>O514*H514</f>
        <v>0</v>
      </c>
      <c r="Q514" s="244">
        <v>0.00021000000000000001</v>
      </c>
      <c r="R514" s="244">
        <f>Q514*H514</f>
        <v>0.00231</v>
      </c>
      <c r="S514" s="244">
        <v>0</v>
      </c>
      <c r="T514" s="245">
        <f>S514*H514</f>
        <v>0</v>
      </c>
      <c r="U514" s="35"/>
      <c r="V514" s="35"/>
      <c r="W514" s="35"/>
      <c r="X514" s="35"/>
      <c r="Y514" s="35"/>
      <c r="Z514" s="35"/>
      <c r="AA514" s="35"/>
      <c r="AB514" s="35"/>
      <c r="AC514" s="35"/>
      <c r="AD514" s="35"/>
      <c r="AE514" s="35"/>
      <c r="AR514" s="246" t="s">
        <v>241</v>
      </c>
      <c r="AT514" s="246" t="s">
        <v>179</v>
      </c>
      <c r="AU514" s="246" t="s">
        <v>87</v>
      </c>
      <c r="AY514" s="14" t="s">
        <v>177</v>
      </c>
      <c r="BE514" s="247">
        <f>IF(N514="základná",J514,0)</f>
        <v>0</v>
      </c>
      <c r="BF514" s="247">
        <f>IF(N514="znížená",J514,0)</f>
        <v>0</v>
      </c>
      <c r="BG514" s="247">
        <f>IF(N514="zákl. prenesená",J514,0)</f>
        <v>0</v>
      </c>
      <c r="BH514" s="247">
        <f>IF(N514="zníž. prenesená",J514,0)</f>
        <v>0</v>
      </c>
      <c r="BI514" s="247">
        <f>IF(N514="nulová",J514,0)</f>
        <v>0</v>
      </c>
      <c r="BJ514" s="14" t="s">
        <v>87</v>
      </c>
      <c r="BK514" s="247">
        <f>ROUND(I514*H514,2)</f>
        <v>0</v>
      </c>
      <c r="BL514" s="14" t="s">
        <v>241</v>
      </c>
      <c r="BM514" s="246" t="s">
        <v>1582</v>
      </c>
    </row>
    <row r="515" s="2" customFormat="1" ht="24.15" customHeight="1">
      <c r="A515" s="35"/>
      <c r="B515" s="36"/>
      <c r="C515" s="234" t="s">
        <v>1583</v>
      </c>
      <c r="D515" s="234" t="s">
        <v>179</v>
      </c>
      <c r="E515" s="235" t="s">
        <v>1584</v>
      </c>
      <c r="F515" s="236" t="s">
        <v>1585</v>
      </c>
      <c r="G515" s="237" t="s">
        <v>371</v>
      </c>
      <c r="H515" s="238">
        <v>2</v>
      </c>
      <c r="I515" s="239"/>
      <c r="J515" s="240">
        <f>ROUND(I515*H515,2)</f>
        <v>0</v>
      </c>
      <c r="K515" s="241"/>
      <c r="L515" s="41"/>
      <c r="M515" s="242" t="s">
        <v>1</v>
      </c>
      <c r="N515" s="243" t="s">
        <v>40</v>
      </c>
      <c r="O515" s="94"/>
      <c r="P515" s="244">
        <f>O515*H515</f>
        <v>0</v>
      </c>
      <c r="Q515" s="244">
        <v>0.00021000000000000001</v>
      </c>
      <c r="R515" s="244">
        <f>Q515*H515</f>
        <v>0.00042000000000000002</v>
      </c>
      <c r="S515" s="244">
        <v>0</v>
      </c>
      <c r="T515" s="245">
        <f>S515*H515</f>
        <v>0</v>
      </c>
      <c r="U515" s="35"/>
      <c r="V515" s="35"/>
      <c r="W515" s="35"/>
      <c r="X515" s="35"/>
      <c r="Y515" s="35"/>
      <c r="Z515" s="35"/>
      <c r="AA515" s="35"/>
      <c r="AB515" s="35"/>
      <c r="AC515" s="35"/>
      <c r="AD515" s="35"/>
      <c r="AE515" s="35"/>
      <c r="AR515" s="246" t="s">
        <v>241</v>
      </c>
      <c r="AT515" s="246" t="s">
        <v>179</v>
      </c>
      <c r="AU515" s="246" t="s">
        <v>87</v>
      </c>
      <c r="AY515" s="14" t="s">
        <v>177</v>
      </c>
      <c r="BE515" s="247">
        <f>IF(N515="základná",J515,0)</f>
        <v>0</v>
      </c>
      <c r="BF515" s="247">
        <f>IF(N515="znížená",J515,0)</f>
        <v>0</v>
      </c>
      <c r="BG515" s="247">
        <f>IF(N515="zákl. prenesená",J515,0)</f>
        <v>0</v>
      </c>
      <c r="BH515" s="247">
        <f>IF(N515="zníž. prenesená",J515,0)</f>
        <v>0</v>
      </c>
      <c r="BI515" s="247">
        <f>IF(N515="nulová",J515,0)</f>
        <v>0</v>
      </c>
      <c r="BJ515" s="14" t="s">
        <v>87</v>
      </c>
      <c r="BK515" s="247">
        <f>ROUND(I515*H515,2)</f>
        <v>0</v>
      </c>
      <c r="BL515" s="14" t="s">
        <v>241</v>
      </c>
      <c r="BM515" s="246" t="s">
        <v>1586</v>
      </c>
    </row>
    <row r="516" s="2" customFormat="1" ht="24.15" customHeight="1">
      <c r="A516" s="35"/>
      <c r="B516" s="36"/>
      <c r="C516" s="234" t="s">
        <v>1587</v>
      </c>
      <c r="D516" s="234" t="s">
        <v>179</v>
      </c>
      <c r="E516" s="235" t="s">
        <v>1588</v>
      </c>
      <c r="F516" s="236" t="s">
        <v>1589</v>
      </c>
      <c r="G516" s="237" t="s">
        <v>1051</v>
      </c>
      <c r="H516" s="259"/>
      <c r="I516" s="239"/>
      <c r="J516" s="240">
        <f>ROUND(I516*H516,2)</f>
        <v>0</v>
      </c>
      <c r="K516" s="241"/>
      <c r="L516" s="41"/>
      <c r="M516" s="242" t="s">
        <v>1</v>
      </c>
      <c r="N516" s="243" t="s">
        <v>40</v>
      </c>
      <c r="O516" s="94"/>
      <c r="P516" s="244">
        <f>O516*H516</f>
        <v>0</v>
      </c>
      <c r="Q516" s="244">
        <v>0</v>
      </c>
      <c r="R516" s="244">
        <f>Q516*H516</f>
        <v>0</v>
      </c>
      <c r="S516" s="244">
        <v>0</v>
      </c>
      <c r="T516" s="245">
        <f>S516*H516</f>
        <v>0</v>
      </c>
      <c r="U516" s="35"/>
      <c r="V516" s="35"/>
      <c r="W516" s="35"/>
      <c r="X516" s="35"/>
      <c r="Y516" s="35"/>
      <c r="Z516" s="35"/>
      <c r="AA516" s="35"/>
      <c r="AB516" s="35"/>
      <c r="AC516" s="35"/>
      <c r="AD516" s="35"/>
      <c r="AE516" s="35"/>
      <c r="AR516" s="246" t="s">
        <v>241</v>
      </c>
      <c r="AT516" s="246" t="s">
        <v>179</v>
      </c>
      <c r="AU516" s="246" t="s">
        <v>87</v>
      </c>
      <c r="AY516" s="14" t="s">
        <v>177</v>
      </c>
      <c r="BE516" s="247">
        <f>IF(N516="základná",J516,0)</f>
        <v>0</v>
      </c>
      <c r="BF516" s="247">
        <f>IF(N516="znížená",J516,0)</f>
        <v>0</v>
      </c>
      <c r="BG516" s="247">
        <f>IF(N516="zákl. prenesená",J516,0)</f>
        <v>0</v>
      </c>
      <c r="BH516" s="247">
        <f>IF(N516="zníž. prenesená",J516,0)</f>
        <v>0</v>
      </c>
      <c r="BI516" s="247">
        <f>IF(N516="nulová",J516,0)</f>
        <v>0</v>
      </c>
      <c r="BJ516" s="14" t="s">
        <v>87</v>
      </c>
      <c r="BK516" s="247">
        <f>ROUND(I516*H516,2)</f>
        <v>0</v>
      </c>
      <c r="BL516" s="14" t="s">
        <v>241</v>
      </c>
      <c r="BM516" s="246" t="s">
        <v>1590</v>
      </c>
    </row>
    <row r="517" s="12" customFormat="1" ht="22.8" customHeight="1">
      <c r="A517" s="12"/>
      <c r="B517" s="218"/>
      <c r="C517" s="219"/>
      <c r="D517" s="220" t="s">
        <v>73</v>
      </c>
      <c r="E517" s="232" t="s">
        <v>1591</v>
      </c>
      <c r="F517" s="232" t="s">
        <v>1592</v>
      </c>
      <c r="G517" s="219"/>
      <c r="H517" s="219"/>
      <c r="I517" s="222"/>
      <c r="J517" s="233">
        <f>BK517</f>
        <v>0</v>
      </c>
      <c r="K517" s="219"/>
      <c r="L517" s="224"/>
      <c r="M517" s="225"/>
      <c r="N517" s="226"/>
      <c r="O517" s="226"/>
      <c r="P517" s="227">
        <f>SUM(P518:P547)</f>
        <v>0</v>
      </c>
      <c r="Q517" s="226"/>
      <c r="R517" s="227">
        <f>SUM(R518:R547)</f>
        <v>4.1549421500000001</v>
      </c>
      <c r="S517" s="226"/>
      <c r="T517" s="228">
        <f>SUM(T518:T547)</f>
        <v>0.018340000000000002</v>
      </c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R517" s="229" t="s">
        <v>87</v>
      </c>
      <c r="AT517" s="230" t="s">
        <v>73</v>
      </c>
      <c r="AU517" s="230" t="s">
        <v>81</v>
      </c>
      <c r="AY517" s="229" t="s">
        <v>177</v>
      </c>
      <c r="BK517" s="231">
        <f>SUM(BK518:BK547)</f>
        <v>0</v>
      </c>
    </row>
    <row r="518" s="2" customFormat="1" ht="24.15" customHeight="1">
      <c r="A518" s="35"/>
      <c r="B518" s="36"/>
      <c r="C518" s="234" t="s">
        <v>1593</v>
      </c>
      <c r="D518" s="234" t="s">
        <v>179</v>
      </c>
      <c r="E518" s="235" t="s">
        <v>1594</v>
      </c>
      <c r="F518" s="236" t="s">
        <v>1595</v>
      </c>
      <c r="G518" s="237" t="s">
        <v>1289</v>
      </c>
      <c r="H518" s="238">
        <v>12</v>
      </c>
      <c r="I518" s="239"/>
      <c r="J518" s="240">
        <f>ROUND(I518*H518,2)</f>
        <v>0</v>
      </c>
      <c r="K518" s="241"/>
      <c r="L518" s="41"/>
      <c r="M518" s="242" t="s">
        <v>1</v>
      </c>
      <c r="N518" s="243" t="s">
        <v>40</v>
      </c>
      <c r="O518" s="94"/>
      <c r="P518" s="244">
        <f>O518*H518</f>
        <v>0</v>
      </c>
      <c r="Q518" s="244">
        <v>0</v>
      </c>
      <c r="R518" s="244">
        <f>Q518*H518</f>
        <v>0</v>
      </c>
      <c r="S518" s="244">
        <v>0</v>
      </c>
      <c r="T518" s="245">
        <f>S518*H518</f>
        <v>0</v>
      </c>
      <c r="U518" s="35"/>
      <c r="V518" s="35"/>
      <c r="W518" s="35"/>
      <c r="X518" s="35"/>
      <c r="Y518" s="35"/>
      <c r="Z518" s="35"/>
      <c r="AA518" s="35"/>
      <c r="AB518" s="35"/>
      <c r="AC518" s="35"/>
      <c r="AD518" s="35"/>
      <c r="AE518" s="35"/>
      <c r="AR518" s="246" t="s">
        <v>241</v>
      </c>
      <c r="AT518" s="246" t="s">
        <v>179</v>
      </c>
      <c r="AU518" s="246" t="s">
        <v>87</v>
      </c>
      <c r="AY518" s="14" t="s">
        <v>177</v>
      </c>
      <c r="BE518" s="247">
        <f>IF(N518="základná",J518,0)</f>
        <v>0</v>
      </c>
      <c r="BF518" s="247">
        <f>IF(N518="znížená",J518,0)</f>
        <v>0</v>
      </c>
      <c r="BG518" s="247">
        <f>IF(N518="zákl. prenesená",J518,0)</f>
        <v>0</v>
      </c>
      <c r="BH518" s="247">
        <f>IF(N518="zníž. prenesená",J518,0)</f>
        <v>0</v>
      </c>
      <c r="BI518" s="247">
        <f>IF(N518="nulová",J518,0)</f>
        <v>0</v>
      </c>
      <c r="BJ518" s="14" t="s">
        <v>87</v>
      </c>
      <c r="BK518" s="247">
        <f>ROUND(I518*H518,2)</f>
        <v>0</v>
      </c>
      <c r="BL518" s="14" t="s">
        <v>241</v>
      </c>
      <c r="BM518" s="246" t="s">
        <v>1596</v>
      </c>
    </row>
    <row r="519" s="2" customFormat="1" ht="21.75" customHeight="1">
      <c r="A519" s="35"/>
      <c r="B519" s="36"/>
      <c r="C519" s="248" t="s">
        <v>1597</v>
      </c>
      <c r="D519" s="248" t="s">
        <v>270</v>
      </c>
      <c r="E519" s="249" t="s">
        <v>1598</v>
      </c>
      <c r="F519" s="250" t="s">
        <v>1599</v>
      </c>
      <c r="G519" s="251" t="s">
        <v>371</v>
      </c>
      <c r="H519" s="252">
        <v>12</v>
      </c>
      <c r="I519" s="253"/>
      <c r="J519" s="254">
        <f>ROUND(I519*H519,2)</f>
        <v>0</v>
      </c>
      <c r="K519" s="255"/>
      <c r="L519" s="256"/>
      <c r="M519" s="257" t="s">
        <v>1</v>
      </c>
      <c r="N519" s="258" t="s">
        <v>40</v>
      </c>
      <c r="O519" s="94"/>
      <c r="P519" s="244">
        <f>O519*H519</f>
        <v>0</v>
      </c>
      <c r="Q519" s="244">
        <v>0.01</v>
      </c>
      <c r="R519" s="244">
        <f>Q519*H519</f>
        <v>0.12</v>
      </c>
      <c r="S519" s="244">
        <v>0</v>
      </c>
      <c r="T519" s="245">
        <f>S519*H519</f>
        <v>0</v>
      </c>
      <c r="U519" s="35"/>
      <c r="V519" s="35"/>
      <c r="W519" s="35"/>
      <c r="X519" s="35"/>
      <c r="Y519" s="35"/>
      <c r="Z519" s="35"/>
      <c r="AA519" s="35"/>
      <c r="AB519" s="35"/>
      <c r="AC519" s="35"/>
      <c r="AD519" s="35"/>
      <c r="AE519" s="35"/>
      <c r="AR519" s="246" t="s">
        <v>307</v>
      </c>
      <c r="AT519" s="246" t="s">
        <v>270</v>
      </c>
      <c r="AU519" s="246" t="s">
        <v>87</v>
      </c>
      <c r="AY519" s="14" t="s">
        <v>177</v>
      </c>
      <c r="BE519" s="247">
        <f>IF(N519="základná",J519,0)</f>
        <v>0</v>
      </c>
      <c r="BF519" s="247">
        <f>IF(N519="znížená",J519,0)</f>
        <v>0</v>
      </c>
      <c r="BG519" s="247">
        <f>IF(N519="zákl. prenesená",J519,0)</f>
        <v>0</v>
      </c>
      <c r="BH519" s="247">
        <f>IF(N519="zníž. prenesená",J519,0)</f>
        <v>0</v>
      </c>
      <c r="BI519" s="247">
        <f>IF(N519="nulová",J519,0)</f>
        <v>0</v>
      </c>
      <c r="BJ519" s="14" t="s">
        <v>87</v>
      </c>
      <c r="BK519" s="247">
        <f>ROUND(I519*H519,2)</f>
        <v>0</v>
      </c>
      <c r="BL519" s="14" t="s">
        <v>241</v>
      </c>
      <c r="BM519" s="246" t="s">
        <v>1600</v>
      </c>
    </row>
    <row r="520" s="2" customFormat="1" ht="16.5" customHeight="1">
      <c r="A520" s="35"/>
      <c r="B520" s="36"/>
      <c r="C520" s="248" t="s">
        <v>1601</v>
      </c>
      <c r="D520" s="248" t="s">
        <v>270</v>
      </c>
      <c r="E520" s="249" t="s">
        <v>1602</v>
      </c>
      <c r="F520" s="250" t="s">
        <v>1603</v>
      </c>
      <c r="G520" s="251" t="s">
        <v>371</v>
      </c>
      <c r="H520" s="252">
        <v>12</v>
      </c>
      <c r="I520" s="253"/>
      <c r="J520" s="254">
        <f>ROUND(I520*H520,2)</f>
        <v>0</v>
      </c>
      <c r="K520" s="255"/>
      <c r="L520" s="256"/>
      <c r="M520" s="257" t="s">
        <v>1</v>
      </c>
      <c r="N520" s="258" t="s">
        <v>40</v>
      </c>
      <c r="O520" s="94"/>
      <c r="P520" s="244">
        <f>O520*H520</f>
        <v>0</v>
      </c>
      <c r="Q520" s="244">
        <v>0.01</v>
      </c>
      <c r="R520" s="244">
        <f>Q520*H520</f>
        <v>0.12</v>
      </c>
      <c r="S520" s="244">
        <v>0</v>
      </c>
      <c r="T520" s="245">
        <f>S520*H520</f>
        <v>0</v>
      </c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R520" s="246" t="s">
        <v>307</v>
      </c>
      <c r="AT520" s="246" t="s">
        <v>270</v>
      </c>
      <c r="AU520" s="246" t="s">
        <v>87</v>
      </c>
      <c r="AY520" s="14" t="s">
        <v>177</v>
      </c>
      <c r="BE520" s="247">
        <f>IF(N520="základná",J520,0)</f>
        <v>0</v>
      </c>
      <c r="BF520" s="247">
        <f>IF(N520="znížená",J520,0)</f>
        <v>0</v>
      </c>
      <c r="BG520" s="247">
        <f>IF(N520="zákl. prenesená",J520,0)</f>
        <v>0</v>
      </c>
      <c r="BH520" s="247">
        <f>IF(N520="zníž. prenesená",J520,0)</f>
        <v>0</v>
      </c>
      <c r="BI520" s="247">
        <f>IF(N520="nulová",J520,0)</f>
        <v>0</v>
      </c>
      <c r="BJ520" s="14" t="s">
        <v>87</v>
      </c>
      <c r="BK520" s="247">
        <f>ROUND(I520*H520,2)</f>
        <v>0</v>
      </c>
      <c r="BL520" s="14" t="s">
        <v>241</v>
      </c>
      <c r="BM520" s="246" t="s">
        <v>1604</v>
      </c>
    </row>
    <row r="521" s="2" customFormat="1" ht="16.5" customHeight="1">
      <c r="A521" s="35"/>
      <c r="B521" s="36"/>
      <c r="C521" s="248" t="s">
        <v>1605</v>
      </c>
      <c r="D521" s="248" t="s">
        <v>270</v>
      </c>
      <c r="E521" s="249" t="s">
        <v>1606</v>
      </c>
      <c r="F521" s="250" t="s">
        <v>1607</v>
      </c>
      <c r="G521" s="251" t="s">
        <v>371</v>
      </c>
      <c r="H521" s="252">
        <v>12</v>
      </c>
      <c r="I521" s="253"/>
      <c r="J521" s="254">
        <f>ROUND(I521*H521,2)</f>
        <v>0</v>
      </c>
      <c r="K521" s="255"/>
      <c r="L521" s="256"/>
      <c r="M521" s="257" t="s">
        <v>1</v>
      </c>
      <c r="N521" s="258" t="s">
        <v>40</v>
      </c>
      <c r="O521" s="94"/>
      <c r="P521" s="244">
        <f>O521*H521</f>
        <v>0</v>
      </c>
      <c r="Q521" s="244">
        <v>0.01</v>
      </c>
      <c r="R521" s="244">
        <f>Q521*H521</f>
        <v>0.12</v>
      </c>
      <c r="S521" s="244">
        <v>0</v>
      </c>
      <c r="T521" s="245">
        <f>S521*H521</f>
        <v>0</v>
      </c>
      <c r="U521" s="35"/>
      <c r="V521" s="35"/>
      <c r="W521" s="35"/>
      <c r="X521" s="35"/>
      <c r="Y521" s="35"/>
      <c r="Z521" s="35"/>
      <c r="AA521" s="35"/>
      <c r="AB521" s="35"/>
      <c r="AC521" s="35"/>
      <c r="AD521" s="35"/>
      <c r="AE521" s="35"/>
      <c r="AR521" s="246" t="s">
        <v>307</v>
      </c>
      <c r="AT521" s="246" t="s">
        <v>270</v>
      </c>
      <c r="AU521" s="246" t="s">
        <v>87</v>
      </c>
      <c r="AY521" s="14" t="s">
        <v>177</v>
      </c>
      <c r="BE521" s="247">
        <f>IF(N521="základná",J521,0)</f>
        <v>0</v>
      </c>
      <c r="BF521" s="247">
        <f>IF(N521="znížená",J521,0)</f>
        <v>0</v>
      </c>
      <c r="BG521" s="247">
        <f>IF(N521="zákl. prenesená",J521,0)</f>
        <v>0</v>
      </c>
      <c r="BH521" s="247">
        <f>IF(N521="zníž. prenesená",J521,0)</f>
        <v>0</v>
      </c>
      <c r="BI521" s="247">
        <f>IF(N521="nulová",J521,0)</f>
        <v>0</v>
      </c>
      <c r="BJ521" s="14" t="s">
        <v>87</v>
      </c>
      <c r="BK521" s="247">
        <f>ROUND(I521*H521,2)</f>
        <v>0</v>
      </c>
      <c r="BL521" s="14" t="s">
        <v>241</v>
      </c>
      <c r="BM521" s="246" t="s">
        <v>1608</v>
      </c>
    </row>
    <row r="522" s="2" customFormat="1" ht="16.5" customHeight="1">
      <c r="A522" s="35"/>
      <c r="B522" s="36"/>
      <c r="C522" s="248" t="s">
        <v>1609</v>
      </c>
      <c r="D522" s="248" t="s">
        <v>270</v>
      </c>
      <c r="E522" s="249" t="s">
        <v>1610</v>
      </c>
      <c r="F522" s="250" t="s">
        <v>1611</v>
      </c>
      <c r="G522" s="251" t="s">
        <v>371</v>
      </c>
      <c r="H522" s="252">
        <v>12</v>
      </c>
      <c r="I522" s="253"/>
      <c r="J522" s="254">
        <f>ROUND(I522*H522,2)</f>
        <v>0</v>
      </c>
      <c r="K522" s="255"/>
      <c r="L522" s="256"/>
      <c r="M522" s="257" t="s">
        <v>1</v>
      </c>
      <c r="N522" s="258" t="s">
        <v>40</v>
      </c>
      <c r="O522" s="94"/>
      <c r="P522" s="244">
        <f>O522*H522</f>
        <v>0</v>
      </c>
      <c r="Q522" s="244">
        <v>0.01</v>
      </c>
      <c r="R522" s="244">
        <f>Q522*H522</f>
        <v>0.12</v>
      </c>
      <c r="S522" s="244">
        <v>0</v>
      </c>
      <c r="T522" s="245">
        <f>S522*H522</f>
        <v>0</v>
      </c>
      <c r="U522" s="35"/>
      <c r="V522" s="35"/>
      <c r="W522" s="35"/>
      <c r="X522" s="35"/>
      <c r="Y522" s="35"/>
      <c r="Z522" s="35"/>
      <c r="AA522" s="35"/>
      <c r="AB522" s="35"/>
      <c r="AC522" s="35"/>
      <c r="AD522" s="35"/>
      <c r="AE522" s="35"/>
      <c r="AR522" s="246" t="s">
        <v>307</v>
      </c>
      <c r="AT522" s="246" t="s">
        <v>270</v>
      </c>
      <c r="AU522" s="246" t="s">
        <v>87</v>
      </c>
      <c r="AY522" s="14" t="s">
        <v>177</v>
      </c>
      <c r="BE522" s="247">
        <f>IF(N522="základná",J522,0)</f>
        <v>0</v>
      </c>
      <c r="BF522" s="247">
        <f>IF(N522="znížená",J522,0)</f>
        <v>0</v>
      </c>
      <c r="BG522" s="247">
        <f>IF(N522="zákl. prenesená",J522,0)</f>
        <v>0</v>
      </c>
      <c r="BH522" s="247">
        <f>IF(N522="zníž. prenesená",J522,0)</f>
        <v>0</v>
      </c>
      <c r="BI522" s="247">
        <f>IF(N522="nulová",J522,0)</f>
        <v>0</v>
      </c>
      <c r="BJ522" s="14" t="s">
        <v>87</v>
      </c>
      <c r="BK522" s="247">
        <f>ROUND(I522*H522,2)</f>
        <v>0</v>
      </c>
      <c r="BL522" s="14" t="s">
        <v>241</v>
      </c>
      <c r="BM522" s="246" t="s">
        <v>1612</v>
      </c>
    </row>
    <row r="523" s="2" customFormat="1" ht="16.5" customHeight="1">
      <c r="A523" s="35"/>
      <c r="B523" s="36"/>
      <c r="C523" s="248" t="s">
        <v>1613</v>
      </c>
      <c r="D523" s="248" t="s">
        <v>270</v>
      </c>
      <c r="E523" s="249" t="s">
        <v>1614</v>
      </c>
      <c r="F523" s="250" t="s">
        <v>1615</v>
      </c>
      <c r="G523" s="251" t="s">
        <v>371</v>
      </c>
      <c r="H523" s="252">
        <v>12</v>
      </c>
      <c r="I523" s="253"/>
      <c r="J523" s="254">
        <f>ROUND(I523*H523,2)</f>
        <v>0</v>
      </c>
      <c r="K523" s="255"/>
      <c r="L523" s="256"/>
      <c r="M523" s="257" t="s">
        <v>1</v>
      </c>
      <c r="N523" s="258" t="s">
        <v>40</v>
      </c>
      <c r="O523" s="94"/>
      <c r="P523" s="244">
        <f>O523*H523</f>
        <v>0</v>
      </c>
      <c r="Q523" s="244">
        <v>0.01</v>
      </c>
      <c r="R523" s="244">
        <f>Q523*H523</f>
        <v>0.12</v>
      </c>
      <c r="S523" s="244">
        <v>0</v>
      </c>
      <c r="T523" s="245">
        <f>S523*H523</f>
        <v>0</v>
      </c>
      <c r="U523" s="35"/>
      <c r="V523" s="35"/>
      <c r="W523" s="35"/>
      <c r="X523" s="35"/>
      <c r="Y523" s="35"/>
      <c r="Z523" s="35"/>
      <c r="AA523" s="35"/>
      <c r="AB523" s="35"/>
      <c r="AC523" s="35"/>
      <c r="AD523" s="35"/>
      <c r="AE523" s="35"/>
      <c r="AR523" s="246" t="s">
        <v>307</v>
      </c>
      <c r="AT523" s="246" t="s">
        <v>270</v>
      </c>
      <c r="AU523" s="246" t="s">
        <v>87</v>
      </c>
      <c r="AY523" s="14" t="s">
        <v>177</v>
      </c>
      <c r="BE523" s="247">
        <f>IF(N523="základná",J523,0)</f>
        <v>0</v>
      </c>
      <c r="BF523" s="247">
        <f>IF(N523="znížená",J523,0)</f>
        <v>0</v>
      </c>
      <c r="BG523" s="247">
        <f>IF(N523="zákl. prenesená",J523,0)</f>
        <v>0</v>
      </c>
      <c r="BH523" s="247">
        <f>IF(N523="zníž. prenesená",J523,0)</f>
        <v>0</v>
      </c>
      <c r="BI523" s="247">
        <f>IF(N523="nulová",J523,0)</f>
        <v>0</v>
      </c>
      <c r="BJ523" s="14" t="s">
        <v>87</v>
      </c>
      <c r="BK523" s="247">
        <f>ROUND(I523*H523,2)</f>
        <v>0</v>
      </c>
      <c r="BL523" s="14" t="s">
        <v>241</v>
      </c>
      <c r="BM523" s="246" t="s">
        <v>1616</v>
      </c>
    </row>
    <row r="524" s="2" customFormat="1" ht="33" customHeight="1">
      <c r="A524" s="35"/>
      <c r="B524" s="36"/>
      <c r="C524" s="234" t="s">
        <v>1617</v>
      </c>
      <c r="D524" s="234" t="s">
        <v>179</v>
      </c>
      <c r="E524" s="235" t="s">
        <v>1618</v>
      </c>
      <c r="F524" s="236" t="s">
        <v>1619</v>
      </c>
      <c r="G524" s="237" t="s">
        <v>182</v>
      </c>
      <c r="H524" s="238">
        <v>16.800000000000001</v>
      </c>
      <c r="I524" s="239"/>
      <c r="J524" s="240">
        <f>ROUND(I524*H524,2)</f>
        <v>0</v>
      </c>
      <c r="K524" s="241"/>
      <c r="L524" s="41"/>
      <c r="M524" s="242" t="s">
        <v>1</v>
      </c>
      <c r="N524" s="243" t="s">
        <v>40</v>
      </c>
      <c r="O524" s="94"/>
      <c r="P524" s="244">
        <f>O524*H524</f>
        <v>0</v>
      </c>
      <c r="Q524" s="244">
        <v>0.00021000000000000001</v>
      </c>
      <c r="R524" s="244">
        <f>Q524*H524</f>
        <v>0.0035280000000000003</v>
      </c>
      <c r="S524" s="244">
        <v>0</v>
      </c>
      <c r="T524" s="245">
        <f>S524*H524</f>
        <v>0</v>
      </c>
      <c r="U524" s="35"/>
      <c r="V524" s="35"/>
      <c r="W524" s="35"/>
      <c r="X524" s="35"/>
      <c r="Y524" s="35"/>
      <c r="Z524" s="35"/>
      <c r="AA524" s="35"/>
      <c r="AB524" s="35"/>
      <c r="AC524" s="35"/>
      <c r="AD524" s="35"/>
      <c r="AE524" s="35"/>
      <c r="AR524" s="246" t="s">
        <v>241</v>
      </c>
      <c r="AT524" s="246" t="s">
        <v>179</v>
      </c>
      <c r="AU524" s="246" t="s">
        <v>87</v>
      </c>
      <c r="AY524" s="14" t="s">
        <v>177</v>
      </c>
      <c r="BE524" s="247">
        <f>IF(N524="základná",J524,0)</f>
        <v>0</v>
      </c>
      <c r="BF524" s="247">
        <f>IF(N524="znížená",J524,0)</f>
        <v>0</v>
      </c>
      <c r="BG524" s="247">
        <f>IF(N524="zákl. prenesená",J524,0)</f>
        <v>0</v>
      </c>
      <c r="BH524" s="247">
        <f>IF(N524="zníž. prenesená",J524,0)</f>
        <v>0</v>
      </c>
      <c r="BI524" s="247">
        <f>IF(N524="nulová",J524,0)</f>
        <v>0</v>
      </c>
      <c r="BJ524" s="14" t="s">
        <v>87</v>
      </c>
      <c r="BK524" s="247">
        <f>ROUND(I524*H524,2)</f>
        <v>0</v>
      </c>
      <c r="BL524" s="14" t="s">
        <v>241</v>
      </c>
      <c r="BM524" s="246" t="s">
        <v>1620</v>
      </c>
    </row>
    <row r="525" s="2" customFormat="1" ht="37.8" customHeight="1">
      <c r="A525" s="35"/>
      <c r="B525" s="36"/>
      <c r="C525" s="248" t="s">
        <v>1621</v>
      </c>
      <c r="D525" s="248" t="s">
        <v>270</v>
      </c>
      <c r="E525" s="249" t="s">
        <v>1472</v>
      </c>
      <c r="F525" s="250" t="s">
        <v>1473</v>
      </c>
      <c r="G525" s="251" t="s">
        <v>182</v>
      </c>
      <c r="H525" s="252">
        <v>16.800000000000001</v>
      </c>
      <c r="I525" s="253"/>
      <c r="J525" s="254">
        <f>ROUND(I525*H525,2)</f>
        <v>0</v>
      </c>
      <c r="K525" s="255"/>
      <c r="L525" s="256"/>
      <c r="M525" s="257" t="s">
        <v>1</v>
      </c>
      <c r="N525" s="258" t="s">
        <v>40</v>
      </c>
      <c r="O525" s="94"/>
      <c r="P525" s="244">
        <f>O525*H525</f>
        <v>0</v>
      </c>
      <c r="Q525" s="244">
        <v>0.00010000000000000001</v>
      </c>
      <c r="R525" s="244">
        <f>Q525*H525</f>
        <v>0.0016800000000000001</v>
      </c>
      <c r="S525" s="244">
        <v>0</v>
      </c>
      <c r="T525" s="245">
        <f>S525*H525</f>
        <v>0</v>
      </c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  <c r="AR525" s="246" t="s">
        <v>307</v>
      </c>
      <c r="AT525" s="246" t="s">
        <v>270</v>
      </c>
      <c r="AU525" s="246" t="s">
        <v>87</v>
      </c>
      <c r="AY525" s="14" t="s">
        <v>177</v>
      </c>
      <c r="BE525" s="247">
        <f>IF(N525="základná",J525,0)</f>
        <v>0</v>
      </c>
      <c r="BF525" s="247">
        <f>IF(N525="znížená",J525,0)</f>
        <v>0</v>
      </c>
      <c r="BG525" s="247">
        <f>IF(N525="zákl. prenesená",J525,0)</f>
        <v>0</v>
      </c>
      <c r="BH525" s="247">
        <f>IF(N525="zníž. prenesená",J525,0)</f>
        <v>0</v>
      </c>
      <c r="BI525" s="247">
        <f>IF(N525="nulová",J525,0)</f>
        <v>0</v>
      </c>
      <c r="BJ525" s="14" t="s">
        <v>87</v>
      </c>
      <c r="BK525" s="247">
        <f>ROUND(I525*H525,2)</f>
        <v>0</v>
      </c>
      <c r="BL525" s="14" t="s">
        <v>241</v>
      </c>
      <c r="BM525" s="246" t="s">
        <v>1622</v>
      </c>
    </row>
    <row r="526" s="2" customFormat="1" ht="37.8" customHeight="1">
      <c r="A526" s="35"/>
      <c r="B526" s="36"/>
      <c r="C526" s="248" t="s">
        <v>1623</v>
      </c>
      <c r="D526" s="248" t="s">
        <v>270</v>
      </c>
      <c r="E526" s="249" t="s">
        <v>1476</v>
      </c>
      <c r="F526" s="250" t="s">
        <v>1477</v>
      </c>
      <c r="G526" s="251" t="s">
        <v>182</v>
      </c>
      <c r="H526" s="252">
        <v>16.800000000000001</v>
      </c>
      <c r="I526" s="253"/>
      <c r="J526" s="254">
        <f>ROUND(I526*H526,2)</f>
        <v>0</v>
      </c>
      <c r="K526" s="255"/>
      <c r="L526" s="256"/>
      <c r="M526" s="257" t="s">
        <v>1</v>
      </c>
      <c r="N526" s="258" t="s">
        <v>40</v>
      </c>
      <c r="O526" s="94"/>
      <c r="P526" s="244">
        <f>O526*H526</f>
        <v>0</v>
      </c>
      <c r="Q526" s="244">
        <v>0.00010000000000000001</v>
      </c>
      <c r="R526" s="244">
        <f>Q526*H526</f>
        <v>0.0016800000000000001</v>
      </c>
      <c r="S526" s="244">
        <v>0</v>
      </c>
      <c r="T526" s="245">
        <f>S526*H526</f>
        <v>0</v>
      </c>
      <c r="U526" s="35"/>
      <c r="V526" s="35"/>
      <c r="W526" s="35"/>
      <c r="X526" s="35"/>
      <c r="Y526" s="35"/>
      <c r="Z526" s="35"/>
      <c r="AA526" s="35"/>
      <c r="AB526" s="35"/>
      <c r="AC526" s="35"/>
      <c r="AD526" s="35"/>
      <c r="AE526" s="35"/>
      <c r="AR526" s="246" t="s">
        <v>307</v>
      </c>
      <c r="AT526" s="246" t="s">
        <v>270</v>
      </c>
      <c r="AU526" s="246" t="s">
        <v>87</v>
      </c>
      <c r="AY526" s="14" t="s">
        <v>177</v>
      </c>
      <c r="BE526" s="247">
        <f>IF(N526="základná",J526,0)</f>
        <v>0</v>
      </c>
      <c r="BF526" s="247">
        <f>IF(N526="znížená",J526,0)</f>
        <v>0</v>
      </c>
      <c r="BG526" s="247">
        <f>IF(N526="zákl. prenesená",J526,0)</f>
        <v>0</v>
      </c>
      <c r="BH526" s="247">
        <f>IF(N526="zníž. prenesená",J526,0)</f>
        <v>0</v>
      </c>
      <c r="BI526" s="247">
        <f>IF(N526="nulová",J526,0)</f>
        <v>0</v>
      </c>
      <c r="BJ526" s="14" t="s">
        <v>87</v>
      </c>
      <c r="BK526" s="247">
        <f>ROUND(I526*H526,2)</f>
        <v>0</v>
      </c>
      <c r="BL526" s="14" t="s">
        <v>241</v>
      </c>
      <c r="BM526" s="246" t="s">
        <v>1624</v>
      </c>
    </row>
    <row r="527" s="2" customFormat="1" ht="24.15" customHeight="1">
      <c r="A527" s="35"/>
      <c r="B527" s="36"/>
      <c r="C527" s="248" t="s">
        <v>1625</v>
      </c>
      <c r="D527" s="248" t="s">
        <v>270</v>
      </c>
      <c r="E527" s="249" t="s">
        <v>1626</v>
      </c>
      <c r="F527" s="250" t="s">
        <v>1627</v>
      </c>
      <c r="G527" s="251" t="s">
        <v>371</v>
      </c>
      <c r="H527" s="252">
        <v>1</v>
      </c>
      <c r="I527" s="253"/>
      <c r="J527" s="254">
        <f>ROUND(I527*H527,2)</f>
        <v>0</v>
      </c>
      <c r="K527" s="255"/>
      <c r="L527" s="256"/>
      <c r="M527" s="257" t="s">
        <v>1</v>
      </c>
      <c r="N527" s="258" t="s">
        <v>40</v>
      </c>
      <c r="O527" s="94"/>
      <c r="P527" s="244">
        <f>O527*H527</f>
        <v>0</v>
      </c>
      <c r="Q527" s="244">
        <v>0.40000000000000002</v>
      </c>
      <c r="R527" s="244">
        <f>Q527*H527</f>
        <v>0.40000000000000002</v>
      </c>
      <c r="S527" s="244">
        <v>0</v>
      </c>
      <c r="T527" s="245">
        <f>S527*H527</f>
        <v>0</v>
      </c>
      <c r="U527" s="35"/>
      <c r="V527" s="35"/>
      <c r="W527" s="35"/>
      <c r="X527" s="35"/>
      <c r="Y527" s="35"/>
      <c r="Z527" s="35"/>
      <c r="AA527" s="35"/>
      <c r="AB527" s="35"/>
      <c r="AC527" s="35"/>
      <c r="AD527" s="35"/>
      <c r="AE527" s="35"/>
      <c r="AR527" s="246" t="s">
        <v>307</v>
      </c>
      <c r="AT527" s="246" t="s">
        <v>270</v>
      </c>
      <c r="AU527" s="246" t="s">
        <v>87</v>
      </c>
      <c r="AY527" s="14" t="s">
        <v>177</v>
      </c>
      <c r="BE527" s="247">
        <f>IF(N527="základná",J527,0)</f>
        <v>0</v>
      </c>
      <c r="BF527" s="247">
        <f>IF(N527="znížená",J527,0)</f>
        <v>0</v>
      </c>
      <c r="BG527" s="247">
        <f>IF(N527="zákl. prenesená",J527,0)</f>
        <v>0</v>
      </c>
      <c r="BH527" s="247">
        <f>IF(N527="zníž. prenesená",J527,0)</f>
        <v>0</v>
      </c>
      <c r="BI527" s="247">
        <f>IF(N527="nulová",J527,0)</f>
        <v>0</v>
      </c>
      <c r="BJ527" s="14" t="s">
        <v>87</v>
      </c>
      <c r="BK527" s="247">
        <f>ROUND(I527*H527,2)</f>
        <v>0</v>
      </c>
      <c r="BL527" s="14" t="s">
        <v>241</v>
      </c>
      <c r="BM527" s="246" t="s">
        <v>1628</v>
      </c>
    </row>
    <row r="528" s="2" customFormat="1" ht="24.15" customHeight="1">
      <c r="A528" s="35"/>
      <c r="B528" s="36"/>
      <c r="C528" s="234" t="s">
        <v>1629</v>
      </c>
      <c r="D528" s="234" t="s">
        <v>179</v>
      </c>
      <c r="E528" s="235" t="s">
        <v>1630</v>
      </c>
      <c r="F528" s="236" t="s">
        <v>1631</v>
      </c>
      <c r="G528" s="237" t="s">
        <v>223</v>
      </c>
      <c r="H528" s="238">
        <v>132.29499999999999</v>
      </c>
      <c r="I528" s="239"/>
      <c r="J528" s="240">
        <f>ROUND(I528*H528,2)</f>
        <v>0</v>
      </c>
      <c r="K528" s="241"/>
      <c r="L528" s="41"/>
      <c r="M528" s="242" t="s">
        <v>1</v>
      </c>
      <c r="N528" s="243" t="s">
        <v>40</v>
      </c>
      <c r="O528" s="94"/>
      <c r="P528" s="244">
        <f>O528*H528</f>
        <v>0</v>
      </c>
      <c r="Q528" s="244">
        <v>0.00010000000000000001</v>
      </c>
      <c r="R528" s="244">
        <f>Q528*H528</f>
        <v>0.0132295</v>
      </c>
      <c r="S528" s="244">
        <v>0</v>
      </c>
      <c r="T528" s="245">
        <f>S528*H528</f>
        <v>0</v>
      </c>
      <c r="U528" s="35"/>
      <c r="V528" s="35"/>
      <c r="W528" s="35"/>
      <c r="X528" s="35"/>
      <c r="Y528" s="35"/>
      <c r="Z528" s="35"/>
      <c r="AA528" s="35"/>
      <c r="AB528" s="35"/>
      <c r="AC528" s="35"/>
      <c r="AD528" s="35"/>
      <c r="AE528" s="35"/>
      <c r="AR528" s="246" t="s">
        <v>241</v>
      </c>
      <c r="AT528" s="246" t="s">
        <v>179</v>
      </c>
      <c r="AU528" s="246" t="s">
        <v>87</v>
      </c>
      <c r="AY528" s="14" t="s">
        <v>177</v>
      </c>
      <c r="BE528" s="247">
        <f>IF(N528="základná",J528,0)</f>
        <v>0</v>
      </c>
      <c r="BF528" s="247">
        <f>IF(N528="znížená",J528,0)</f>
        <v>0</v>
      </c>
      <c r="BG528" s="247">
        <f>IF(N528="zákl. prenesená",J528,0)</f>
        <v>0</v>
      </c>
      <c r="BH528" s="247">
        <f>IF(N528="zníž. prenesená",J528,0)</f>
        <v>0</v>
      </c>
      <c r="BI528" s="247">
        <f>IF(N528="nulová",J528,0)</f>
        <v>0</v>
      </c>
      <c r="BJ528" s="14" t="s">
        <v>87</v>
      </c>
      <c r="BK528" s="247">
        <f>ROUND(I528*H528,2)</f>
        <v>0</v>
      </c>
      <c r="BL528" s="14" t="s">
        <v>241</v>
      </c>
      <c r="BM528" s="246" t="s">
        <v>1632</v>
      </c>
    </row>
    <row r="529" s="2" customFormat="1" ht="16.5" customHeight="1">
      <c r="A529" s="35"/>
      <c r="B529" s="36"/>
      <c r="C529" s="248" t="s">
        <v>1633</v>
      </c>
      <c r="D529" s="248" t="s">
        <v>270</v>
      </c>
      <c r="E529" s="249" t="s">
        <v>1634</v>
      </c>
      <c r="F529" s="250" t="s">
        <v>1635</v>
      </c>
      <c r="G529" s="251" t="s">
        <v>223</v>
      </c>
      <c r="H529" s="252">
        <v>132.29499999999999</v>
      </c>
      <c r="I529" s="253"/>
      <c r="J529" s="254">
        <f>ROUND(I529*H529,2)</f>
        <v>0</v>
      </c>
      <c r="K529" s="255"/>
      <c r="L529" s="256"/>
      <c r="M529" s="257" t="s">
        <v>1</v>
      </c>
      <c r="N529" s="258" t="s">
        <v>40</v>
      </c>
      <c r="O529" s="94"/>
      <c r="P529" s="244">
        <f>O529*H529</f>
        <v>0</v>
      </c>
      <c r="Q529" s="244">
        <v>0.002</v>
      </c>
      <c r="R529" s="244">
        <f>Q529*H529</f>
        <v>0.26458999999999999</v>
      </c>
      <c r="S529" s="244">
        <v>0</v>
      </c>
      <c r="T529" s="245">
        <f>S529*H529</f>
        <v>0</v>
      </c>
      <c r="U529" s="35"/>
      <c r="V529" s="35"/>
      <c r="W529" s="35"/>
      <c r="X529" s="35"/>
      <c r="Y529" s="35"/>
      <c r="Z529" s="35"/>
      <c r="AA529" s="35"/>
      <c r="AB529" s="35"/>
      <c r="AC529" s="35"/>
      <c r="AD529" s="35"/>
      <c r="AE529" s="35"/>
      <c r="AR529" s="246" t="s">
        <v>307</v>
      </c>
      <c r="AT529" s="246" t="s">
        <v>270</v>
      </c>
      <c r="AU529" s="246" t="s">
        <v>87</v>
      </c>
      <c r="AY529" s="14" t="s">
        <v>177</v>
      </c>
      <c r="BE529" s="247">
        <f>IF(N529="základná",J529,0)</f>
        <v>0</v>
      </c>
      <c r="BF529" s="247">
        <f>IF(N529="znížená",J529,0)</f>
        <v>0</v>
      </c>
      <c r="BG529" s="247">
        <f>IF(N529="zákl. prenesená",J529,0)</f>
        <v>0</v>
      </c>
      <c r="BH529" s="247">
        <f>IF(N529="zníž. prenesená",J529,0)</f>
        <v>0</v>
      </c>
      <c r="BI529" s="247">
        <f>IF(N529="nulová",J529,0)</f>
        <v>0</v>
      </c>
      <c r="BJ529" s="14" t="s">
        <v>87</v>
      </c>
      <c r="BK529" s="247">
        <f>ROUND(I529*H529,2)</f>
        <v>0</v>
      </c>
      <c r="BL529" s="14" t="s">
        <v>241</v>
      </c>
      <c r="BM529" s="246" t="s">
        <v>1636</v>
      </c>
    </row>
    <row r="530" s="2" customFormat="1" ht="24.15" customHeight="1">
      <c r="A530" s="35"/>
      <c r="B530" s="36"/>
      <c r="C530" s="234" t="s">
        <v>1637</v>
      </c>
      <c r="D530" s="234" t="s">
        <v>179</v>
      </c>
      <c r="E530" s="235" t="s">
        <v>1638</v>
      </c>
      <c r="F530" s="236" t="s">
        <v>1639</v>
      </c>
      <c r="G530" s="237" t="s">
        <v>990</v>
      </c>
      <c r="H530" s="238">
        <v>2730.953</v>
      </c>
      <c r="I530" s="239"/>
      <c r="J530" s="240">
        <f>ROUND(I530*H530,2)</f>
        <v>0</v>
      </c>
      <c r="K530" s="241"/>
      <c r="L530" s="41"/>
      <c r="M530" s="242" t="s">
        <v>1</v>
      </c>
      <c r="N530" s="243" t="s">
        <v>40</v>
      </c>
      <c r="O530" s="94"/>
      <c r="P530" s="244">
        <f>O530*H530</f>
        <v>0</v>
      </c>
      <c r="Q530" s="244">
        <v>5.0000000000000002E-05</v>
      </c>
      <c r="R530" s="244">
        <f>Q530*H530</f>
        <v>0.13654764999999999</v>
      </c>
      <c r="S530" s="244">
        <v>0</v>
      </c>
      <c r="T530" s="245">
        <f>S530*H530</f>
        <v>0</v>
      </c>
      <c r="U530" s="35"/>
      <c r="V530" s="35"/>
      <c r="W530" s="35"/>
      <c r="X530" s="35"/>
      <c r="Y530" s="35"/>
      <c r="Z530" s="35"/>
      <c r="AA530" s="35"/>
      <c r="AB530" s="35"/>
      <c r="AC530" s="35"/>
      <c r="AD530" s="35"/>
      <c r="AE530" s="35"/>
      <c r="AR530" s="246" t="s">
        <v>241</v>
      </c>
      <c r="AT530" s="246" t="s">
        <v>179</v>
      </c>
      <c r="AU530" s="246" t="s">
        <v>87</v>
      </c>
      <c r="AY530" s="14" t="s">
        <v>177</v>
      </c>
      <c r="BE530" s="247">
        <f>IF(N530="základná",J530,0)</f>
        <v>0</v>
      </c>
      <c r="BF530" s="247">
        <f>IF(N530="znížená",J530,0)</f>
        <v>0</v>
      </c>
      <c r="BG530" s="247">
        <f>IF(N530="zákl. prenesená",J530,0)</f>
        <v>0</v>
      </c>
      <c r="BH530" s="247">
        <f>IF(N530="zníž. prenesená",J530,0)</f>
        <v>0</v>
      </c>
      <c r="BI530" s="247">
        <f>IF(N530="nulová",J530,0)</f>
        <v>0</v>
      </c>
      <c r="BJ530" s="14" t="s">
        <v>87</v>
      </c>
      <c r="BK530" s="247">
        <f>ROUND(I530*H530,2)</f>
        <v>0</v>
      </c>
      <c r="BL530" s="14" t="s">
        <v>241</v>
      </c>
      <c r="BM530" s="246" t="s">
        <v>1640</v>
      </c>
    </row>
    <row r="531" s="2" customFormat="1" ht="16.5" customHeight="1">
      <c r="A531" s="35"/>
      <c r="B531" s="36"/>
      <c r="C531" s="248" t="s">
        <v>1641</v>
      </c>
      <c r="D531" s="248" t="s">
        <v>270</v>
      </c>
      <c r="E531" s="249" t="s">
        <v>1642</v>
      </c>
      <c r="F531" s="250" t="s">
        <v>1643</v>
      </c>
      <c r="G531" s="251" t="s">
        <v>263</v>
      </c>
      <c r="H531" s="252">
        <v>2.7309999999999999</v>
      </c>
      <c r="I531" s="253"/>
      <c r="J531" s="254">
        <f>ROUND(I531*H531,2)</f>
        <v>0</v>
      </c>
      <c r="K531" s="255"/>
      <c r="L531" s="256"/>
      <c r="M531" s="257" t="s">
        <v>1</v>
      </c>
      <c r="N531" s="258" t="s">
        <v>40</v>
      </c>
      <c r="O531" s="94"/>
      <c r="P531" s="244">
        <f>O531*H531</f>
        <v>0</v>
      </c>
      <c r="Q531" s="244">
        <v>1</v>
      </c>
      <c r="R531" s="244">
        <f>Q531*H531</f>
        <v>2.7309999999999999</v>
      </c>
      <c r="S531" s="244">
        <v>0</v>
      </c>
      <c r="T531" s="245">
        <f>S531*H531</f>
        <v>0</v>
      </c>
      <c r="U531" s="35"/>
      <c r="V531" s="35"/>
      <c r="W531" s="35"/>
      <c r="X531" s="35"/>
      <c r="Y531" s="35"/>
      <c r="Z531" s="35"/>
      <c r="AA531" s="35"/>
      <c r="AB531" s="35"/>
      <c r="AC531" s="35"/>
      <c r="AD531" s="35"/>
      <c r="AE531" s="35"/>
      <c r="AR531" s="246" t="s">
        <v>307</v>
      </c>
      <c r="AT531" s="246" t="s">
        <v>270</v>
      </c>
      <c r="AU531" s="246" t="s">
        <v>87</v>
      </c>
      <c r="AY531" s="14" t="s">
        <v>177</v>
      </c>
      <c r="BE531" s="247">
        <f>IF(N531="základná",J531,0)</f>
        <v>0</v>
      </c>
      <c r="BF531" s="247">
        <f>IF(N531="znížená",J531,0)</f>
        <v>0</v>
      </c>
      <c r="BG531" s="247">
        <f>IF(N531="zákl. prenesená",J531,0)</f>
        <v>0</v>
      </c>
      <c r="BH531" s="247">
        <f>IF(N531="zníž. prenesená",J531,0)</f>
        <v>0</v>
      </c>
      <c r="BI531" s="247">
        <f>IF(N531="nulová",J531,0)</f>
        <v>0</v>
      </c>
      <c r="BJ531" s="14" t="s">
        <v>87</v>
      </c>
      <c r="BK531" s="247">
        <f>ROUND(I531*H531,2)</f>
        <v>0</v>
      </c>
      <c r="BL531" s="14" t="s">
        <v>241</v>
      </c>
      <c r="BM531" s="246" t="s">
        <v>1644</v>
      </c>
    </row>
    <row r="532" s="2" customFormat="1" ht="16.5" customHeight="1">
      <c r="A532" s="35"/>
      <c r="B532" s="36"/>
      <c r="C532" s="234" t="s">
        <v>1645</v>
      </c>
      <c r="D532" s="234" t="s">
        <v>179</v>
      </c>
      <c r="E532" s="235" t="s">
        <v>1646</v>
      </c>
      <c r="F532" s="236" t="s">
        <v>1647</v>
      </c>
      <c r="G532" s="237" t="s">
        <v>990</v>
      </c>
      <c r="H532" s="238">
        <v>2730.953</v>
      </c>
      <c r="I532" s="239"/>
      <c r="J532" s="240">
        <f>ROUND(I532*H532,2)</f>
        <v>0</v>
      </c>
      <c r="K532" s="241"/>
      <c r="L532" s="41"/>
      <c r="M532" s="242" t="s">
        <v>1</v>
      </c>
      <c r="N532" s="243" t="s">
        <v>40</v>
      </c>
      <c r="O532" s="94"/>
      <c r="P532" s="244">
        <f>O532*H532</f>
        <v>0</v>
      </c>
      <c r="Q532" s="244">
        <v>0</v>
      </c>
      <c r="R532" s="244">
        <f>Q532*H532</f>
        <v>0</v>
      </c>
      <c r="S532" s="244">
        <v>0</v>
      </c>
      <c r="T532" s="245">
        <f>S532*H532</f>
        <v>0</v>
      </c>
      <c r="U532" s="35"/>
      <c r="V532" s="35"/>
      <c r="W532" s="35"/>
      <c r="X532" s="35"/>
      <c r="Y532" s="35"/>
      <c r="Z532" s="35"/>
      <c r="AA532" s="35"/>
      <c r="AB532" s="35"/>
      <c r="AC532" s="35"/>
      <c r="AD532" s="35"/>
      <c r="AE532" s="35"/>
      <c r="AR532" s="246" t="s">
        <v>241</v>
      </c>
      <c r="AT532" s="246" t="s">
        <v>179</v>
      </c>
      <c r="AU532" s="246" t="s">
        <v>87</v>
      </c>
      <c r="AY532" s="14" t="s">
        <v>177</v>
      </c>
      <c r="BE532" s="247">
        <f>IF(N532="základná",J532,0)</f>
        <v>0</v>
      </c>
      <c r="BF532" s="247">
        <f>IF(N532="znížená",J532,0)</f>
        <v>0</v>
      </c>
      <c r="BG532" s="247">
        <f>IF(N532="zákl. prenesená",J532,0)</f>
        <v>0</v>
      </c>
      <c r="BH532" s="247">
        <f>IF(N532="zníž. prenesená",J532,0)</f>
        <v>0</v>
      </c>
      <c r="BI532" s="247">
        <f>IF(N532="nulová",J532,0)</f>
        <v>0</v>
      </c>
      <c r="BJ532" s="14" t="s">
        <v>87</v>
      </c>
      <c r="BK532" s="247">
        <f>ROUND(I532*H532,2)</f>
        <v>0</v>
      </c>
      <c r="BL532" s="14" t="s">
        <v>241</v>
      </c>
      <c r="BM532" s="246" t="s">
        <v>1648</v>
      </c>
    </row>
    <row r="533" s="2" customFormat="1" ht="16.5" customHeight="1">
      <c r="A533" s="35"/>
      <c r="B533" s="36"/>
      <c r="C533" s="234" t="s">
        <v>1649</v>
      </c>
      <c r="D533" s="234" t="s">
        <v>179</v>
      </c>
      <c r="E533" s="235" t="s">
        <v>1650</v>
      </c>
      <c r="F533" s="236" t="s">
        <v>1651</v>
      </c>
      <c r="G533" s="237" t="s">
        <v>223</v>
      </c>
      <c r="H533" s="238">
        <v>7.4400000000000004</v>
      </c>
      <c r="I533" s="239"/>
      <c r="J533" s="240">
        <f>ROUND(I533*H533,2)</f>
        <v>0</v>
      </c>
      <c r="K533" s="241"/>
      <c r="L533" s="41"/>
      <c r="M533" s="242" t="s">
        <v>1</v>
      </c>
      <c r="N533" s="243" t="s">
        <v>40</v>
      </c>
      <c r="O533" s="94"/>
      <c r="P533" s="244">
        <f>O533*H533</f>
        <v>0</v>
      </c>
      <c r="Q533" s="244">
        <v>5.0000000000000002E-05</v>
      </c>
      <c r="R533" s="244">
        <f>Q533*H533</f>
        <v>0.00037200000000000004</v>
      </c>
      <c r="S533" s="244">
        <v>0.001</v>
      </c>
      <c r="T533" s="245">
        <f>S533*H533</f>
        <v>0.0074400000000000004</v>
      </c>
      <c r="U533" s="35"/>
      <c r="V533" s="35"/>
      <c r="W533" s="35"/>
      <c r="X533" s="35"/>
      <c r="Y533" s="35"/>
      <c r="Z533" s="35"/>
      <c r="AA533" s="35"/>
      <c r="AB533" s="35"/>
      <c r="AC533" s="35"/>
      <c r="AD533" s="35"/>
      <c r="AE533" s="35"/>
      <c r="AR533" s="246" t="s">
        <v>241</v>
      </c>
      <c r="AT533" s="246" t="s">
        <v>179</v>
      </c>
      <c r="AU533" s="246" t="s">
        <v>87</v>
      </c>
      <c r="AY533" s="14" t="s">
        <v>177</v>
      </c>
      <c r="BE533" s="247">
        <f>IF(N533="základná",J533,0)</f>
        <v>0</v>
      </c>
      <c r="BF533" s="247">
        <f>IF(N533="znížená",J533,0)</f>
        <v>0</v>
      </c>
      <c r="BG533" s="247">
        <f>IF(N533="zákl. prenesená",J533,0)</f>
        <v>0</v>
      </c>
      <c r="BH533" s="247">
        <f>IF(N533="zníž. prenesená",J533,0)</f>
        <v>0</v>
      </c>
      <c r="BI533" s="247">
        <f>IF(N533="nulová",J533,0)</f>
        <v>0</v>
      </c>
      <c r="BJ533" s="14" t="s">
        <v>87</v>
      </c>
      <c r="BK533" s="247">
        <f>ROUND(I533*H533,2)</f>
        <v>0</v>
      </c>
      <c r="BL533" s="14" t="s">
        <v>241</v>
      </c>
      <c r="BM533" s="246" t="s">
        <v>1652</v>
      </c>
    </row>
    <row r="534" s="2" customFormat="1" ht="16.5" customHeight="1">
      <c r="A534" s="35"/>
      <c r="B534" s="36"/>
      <c r="C534" s="234" t="s">
        <v>1653</v>
      </c>
      <c r="D534" s="234" t="s">
        <v>179</v>
      </c>
      <c r="E534" s="235" t="s">
        <v>1654</v>
      </c>
      <c r="F534" s="236" t="s">
        <v>1655</v>
      </c>
      <c r="G534" s="237" t="s">
        <v>182</v>
      </c>
      <c r="H534" s="238">
        <v>7.9000000000000004</v>
      </c>
      <c r="I534" s="239"/>
      <c r="J534" s="240">
        <f>ROUND(I534*H534,2)</f>
        <v>0</v>
      </c>
      <c r="K534" s="241"/>
      <c r="L534" s="41"/>
      <c r="M534" s="242" t="s">
        <v>1</v>
      </c>
      <c r="N534" s="243" t="s">
        <v>40</v>
      </c>
      <c r="O534" s="94"/>
      <c r="P534" s="244">
        <f>O534*H534</f>
        <v>0</v>
      </c>
      <c r="Q534" s="244">
        <v>5.0000000000000002E-05</v>
      </c>
      <c r="R534" s="244">
        <f>Q534*H534</f>
        <v>0.00039500000000000006</v>
      </c>
      <c r="S534" s="244">
        <v>0.001</v>
      </c>
      <c r="T534" s="245">
        <f>S534*H534</f>
        <v>0.0079000000000000008</v>
      </c>
      <c r="U534" s="35"/>
      <c r="V534" s="35"/>
      <c r="W534" s="35"/>
      <c r="X534" s="35"/>
      <c r="Y534" s="35"/>
      <c r="Z534" s="35"/>
      <c r="AA534" s="35"/>
      <c r="AB534" s="35"/>
      <c r="AC534" s="35"/>
      <c r="AD534" s="35"/>
      <c r="AE534" s="35"/>
      <c r="AR534" s="246" t="s">
        <v>241</v>
      </c>
      <c r="AT534" s="246" t="s">
        <v>179</v>
      </c>
      <c r="AU534" s="246" t="s">
        <v>87</v>
      </c>
      <c r="AY534" s="14" t="s">
        <v>177</v>
      </c>
      <c r="BE534" s="247">
        <f>IF(N534="základná",J534,0)</f>
        <v>0</v>
      </c>
      <c r="BF534" s="247">
        <f>IF(N534="znížená",J534,0)</f>
        <v>0</v>
      </c>
      <c r="BG534" s="247">
        <f>IF(N534="zákl. prenesená",J534,0)</f>
        <v>0</v>
      </c>
      <c r="BH534" s="247">
        <f>IF(N534="zníž. prenesená",J534,0)</f>
        <v>0</v>
      </c>
      <c r="BI534" s="247">
        <f>IF(N534="nulová",J534,0)</f>
        <v>0</v>
      </c>
      <c r="BJ534" s="14" t="s">
        <v>87</v>
      </c>
      <c r="BK534" s="247">
        <f>ROUND(I534*H534,2)</f>
        <v>0</v>
      </c>
      <c r="BL534" s="14" t="s">
        <v>241</v>
      </c>
      <c r="BM534" s="246" t="s">
        <v>1656</v>
      </c>
    </row>
    <row r="535" s="2" customFormat="1" ht="16.5" customHeight="1">
      <c r="A535" s="35"/>
      <c r="B535" s="36"/>
      <c r="C535" s="234" t="s">
        <v>1657</v>
      </c>
      <c r="D535" s="234" t="s">
        <v>179</v>
      </c>
      <c r="E535" s="235" t="s">
        <v>1658</v>
      </c>
      <c r="F535" s="236" t="s">
        <v>1659</v>
      </c>
      <c r="G535" s="237" t="s">
        <v>371</v>
      </c>
      <c r="H535" s="238">
        <v>3</v>
      </c>
      <c r="I535" s="239"/>
      <c r="J535" s="240">
        <f>ROUND(I535*H535,2)</f>
        <v>0</v>
      </c>
      <c r="K535" s="241"/>
      <c r="L535" s="41"/>
      <c r="M535" s="242" t="s">
        <v>1</v>
      </c>
      <c r="N535" s="243" t="s">
        <v>40</v>
      </c>
      <c r="O535" s="94"/>
      <c r="P535" s="244">
        <f>O535*H535</f>
        <v>0</v>
      </c>
      <c r="Q535" s="244">
        <v>5.0000000000000002E-05</v>
      </c>
      <c r="R535" s="244">
        <f>Q535*H535</f>
        <v>0.00015000000000000001</v>
      </c>
      <c r="S535" s="244">
        <v>0.001</v>
      </c>
      <c r="T535" s="245">
        <f>S535*H535</f>
        <v>0.0030000000000000001</v>
      </c>
      <c r="U535" s="35"/>
      <c r="V535" s="35"/>
      <c r="W535" s="35"/>
      <c r="X535" s="35"/>
      <c r="Y535" s="35"/>
      <c r="Z535" s="35"/>
      <c r="AA535" s="35"/>
      <c r="AB535" s="35"/>
      <c r="AC535" s="35"/>
      <c r="AD535" s="35"/>
      <c r="AE535" s="35"/>
      <c r="AR535" s="246" t="s">
        <v>241</v>
      </c>
      <c r="AT535" s="246" t="s">
        <v>179</v>
      </c>
      <c r="AU535" s="246" t="s">
        <v>87</v>
      </c>
      <c r="AY535" s="14" t="s">
        <v>177</v>
      </c>
      <c r="BE535" s="247">
        <f>IF(N535="základná",J535,0)</f>
        <v>0</v>
      </c>
      <c r="BF535" s="247">
        <f>IF(N535="znížená",J535,0)</f>
        <v>0</v>
      </c>
      <c r="BG535" s="247">
        <f>IF(N535="zákl. prenesená",J535,0)</f>
        <v>0</v>
      </c>
      <c r="BH535" s="247">
        <f>IF(N535="zníž. prenesená",J535,0)</f>
        <v>0</v>
      </c>
      <c r="BI535" s="247">
        <f>IF(N535="nulová",J535,0)</f>
        <v>0</v>
      </c>
      <c r="BJ535" s="14" t="s">
        <v>87</v>
      </c>
      <c r="BK535" s="247">
        <f>ROUND(I535*H535,2)</f>
        <v>0</v>
      </c>
      <c r="BL535" s="14" t="s">
        <v>241</v>
      </c>
      <c r="BM535" s="246" t="s">
        <v>1660</v>
      </c>
    </row>
    <row r="536" s="2" customFormat="1" ht="24.15" customHeight="1">
      <c r="A536" s="35"/>
      <c r="B536" s="36"/>
      <c r="C536" s="234" t="s">
        <v>1661</v>
      </c>
      <c r="D536" s="234" t="s">
        <v>179</v>
      </c>
      <c r="E536" s="235" t="s">
        <v>1662</v>
      </c>
      <c r="F536" s="236" t="s">
        <v>1663</v>
      </c>
      <c r="G536" s="237" t="s">
        <v>371</v>
      </c>
      <c r="H536" s="238">
        <v>3</v>
      </c>
      <c r="I536" s="239"/>
      <c r="J536" s="240">
        <f>ROUND(I536*H536,2)</f>
        <v>0</v>
      </c>
      <c r="K536" s="241"/>
      <c r="L536" s="41"/>
      <c r="M536" s="242" t="s">
        <v>1</v>
      </c>
      <c r="N536" s="243" t="s">
        <v>40</v>
      </c>
      <c r="O536" s="94"/>
      <c r="P536" s="244">
        <f>O536*H536</f>
        <v>0</v>
      </c>
      <c r="Q536" s="244">
        <v>0.00021000000000000001</v>
      </c>
      <c r="R536" s="244">
        <f>Q536*H536</f>
        <v>0.00063000000000000003</v>
      </c>
      <c r="S536" s="244">
        <v>0</v>
      </c>
      <c r="T536" s="245">
        <f>S536*H536</f>
        <v>0</v>
      </c>
      <c r="U536" s="35"/>
      <c r="V536" s="35"/>
      <c r="W536" s="35"/>
      <c r="X536" s="35"/>
      <c r="Y536" s="35"/>
      <c r="Z536" s="35"/>
      <c r="AA536" s="35"/>
      <c r="AB536" s="35"/>
      <c r="AC536" s="35"/>
      <c r="AD536" s="35"/>
      <c r="AE536" s="35"/>
      <c r="AR536" s="246" t="s">
        <v>241</v>
      </c>
      <c r="AT536" s="246" t="s">
        <v>179</v>
      </c>
      <c r="AU536" s="246" t="s">
        <v>87</v>
      </c>
      <c r="AY536" s="14" t="s">
        <v>177</v>
      </c>
      <c r="BE536" s="247">
        <f>IF(N536="základná",J536,0)</f>
        <v>0</v>
      </c>
      <c r="BF536" s="247">
        <f>IF(N536="znížená",J536,0)</f>
        <v>0</v>
      </c>
      <c r="BG536" s="247">
        <f>IF(N536="zákl. prenesená",J536,0)</f>
        <v>0</v>
      </c>
      <c r="BH536" s="247">
        <f>IF(N536="zníž. prenesená",J536,0)</f>
        <v>0</v>
      </c>
      <c r="BI536" s="247">
        <f>IF(N536="nulová",J536,0)</f>
        <v>0</v>
      </c>
      <c r="BJ536" s="14" t="s">
        <v>87</v>
      </c>
      <c r="BK536" s="247">
        <f>ROUND(I536*H536,2)</f>
        <v>0</v>
      </c>
      <c r="BL536" s="14" t="s">
        <v>241</v>
      </c>
      <c r="BM536" s="246" t="s">
        <v>1664</v>
      </c>
    </row>
    <row r="537" s="2" customFormat="1" ht="24.15" customHeight="1">
      <c r="A537" s="35"/>
      <c r="B537" s="36"/>
      <c r="C537" s="234" t="s">
        <v>1665</v>
      </c>
      <c r="D537" s="234" t="s">
        <v>179</v>
      </c>
      <c r="E537" s="235" t="s">
        <v>1666</v>
      </c>
      <c r="F537" s="236" t="s">
        <v>1667</v>
      </c>
      <c r="G537" s="237" t="s">
        <v>371</v>
      </c>
      <c r="H537" s="238">
        <v>1</v>
      </c>
      <c r="I537" s="239"/>
      <c r="J537" s="240">
        <f>ROUND(I537*H537,2)</f>
        <v>0</v>
      </c>
      <c r="K537" s="241"/>
      <c r="L537" s="41"/>
      <c r="M537" s="242" t="s">
        <v>1</v>
      </c>
      <c r="N537" s="243" t="s">
        <v>40</v>
      </c>
      <c r="O537" s="94"/>
      <c r="P537" s="244">
        <f>O537*H537</f>
        <v>0</v>
      </c>
      <c r="Q537" s="244">
        <v>0.00021000000000000001</v>
      </c>
      <c r="R537" s="244">
        <f>Q537*H537</f>
        <v>0.00021000000000000001</v>
      </c>
      <c r="S537" s="244">
        <v>0</v>
      </c>
      <c r="T537" s="245">
        <f>S537*H537</f>
        <v>0</v>
      </c>
      <c r="U537" s="35"/>
      <c r="V537" s="35"/>
      <c r="W537" s="35"/>
      <c r="X537" s="35"/>
      <c r="Y537" s="35"/>
      <c r="Z537" s="35"/>
      <c r="AA537" s="35"/>
      <c r="AB537" s="35"/>
      <c r="AC537" s="35"/>
      <c r="AD537" s="35"/>
      <c r="AE537" s="35"/>
      <c r="AR537" s="246" t="s">
        <v>241</v>
      </c>
      <c r="AT537" s="246" t="s">
        <v>179</v>
      </c>
      <c r="AU537" s="246" t="s">
        <v>87</v>
      </c>
      <c r="AY537" s="14" t="s">
        <v>177</v>
      </c>
      <c r="BE537" s="247">
        <f>IF(N537="základná",J537,0)</f>
        <v>0</v>
      </c>
      <c r="BF537" s="247">
        <f>IF(N537="znížená",J537,0)</f>
        <v>0</v>
      </c>
      <c r="BG537" s="247">
        <f>IF(N537="zákl. prenesená",J537,0)</f>
        <v>0</v>
      </c>
      <c r="BH537" s="247">
        <f>IF(N537="zníž. prenesená",J537,0)</f>
        <v>0</v>
      </c>
      <c r="BI537" s="247">
        <f>IF(N537="nulová",J537,0)</f>
        <v>0</v>
      </c>
      <c r="BJ537" s="14" t="s">
        <v>87</v>
      </c>
      <c r="BK537" s="247">
        <f>ROUND(I537*H537,2)</f>
        <v>0</v>
      </c>
      <c r="BL537" s="14" t="s">
        <v>241</v>
      </c>
      <c r="BM537" s="246" t="s">
        <v>1668</v>
      </c>
    </row>
    <row r="538" s="2" customFormat="1" ht="24.15" customHeight="1">
      <c r="A538" s="35"/>
      <c r="B538" s="36"/>
      <c r="C538" s="234" t="s">
        <v>1669</v>
      </c>
      <c r="D538" s="234" t="s">
        <v>179</v>
      </c>
      <c r="E538" s="235" t="s">
        <v>1670</v>
      </c>
      <c r="F538" s="236" t="s">
        <v>1671</v>
      </c>
      <c r="G538" s="237" t="s">
        <v>371</v>
      </c>
      <c r="H538" s="238">
        <v>1</v>
      </c>
      <c r="I538" s="239"/>
      <c r="J538" s="240">
        <f>ROUND(I538*H538,2)</f>
        <v>0</v>
      </c>
      <c r="K538" s="241"/>
      <c r="L538" s="41"/>
      <c r="M538" s="242" t="s">
        <v>1</v>
      </c>
      <c r="N538" s="243" t="s">
        <v>40</v>
      </c>
      <c r="O538" s="94"/>
      <c r="P538" s="244">
        <f>O538*H538</f>
        <v>0</v>
      </c>
      <c r="Q538" s="244">
        <v>0.00021000000000000001</v>
      </c>
      <c r="R538" s="244">
        <f>Q538*H538</f>
        <v>0.00021000000000000001</v>
      </c>
      <c r="S538" s="244">
        <v>0</v>
      </c>
      <c r="T538" s="245">
        <f>S538*H538</f>
        <v>0</v>
      </c>
      <c r="U538" s="35"/>
      <c r="V538" s="35"/>
      <c r="W538" s="35"/>
      <c r="X538" s="35"/>
      <c r="Y538" s="35"/>
      <c r="Z538" s="35"/>
      <c r="AA538" s="35"/>
      <c r="AB538" s="35"/>
      <c r="AC538" s="35"/>
      <c r="AD538" s="35"/>
      <c r="AE538" s="35"/>
      <c r="AR538" s="246" t="s">
        <v>241</v>
      </c>
      <c r="AT538" s="246" t="s">
        <v>179</v>
      </c>
      <c r="AU538" s="246" t="s">
        <v>87</v>
      </c>
      <c r="AY538" s="14" t="s">
        <v>177</v>
      </c>
      <c r="BE538" s="247">
        <f>IF(N538="základná",J538,0)</f>
        <v>0</v>
      </c>
      <c r="BF538" s="247">
        <f>IF(N538="znížená",J538,0)</f>
        <v>0</v>
      </c>
      <c r="BG538" s="247">
        <f>IF(N538="zákl. prenesená",J538,0)</f>
        <v>0</v>
      </c>
      <c r="BH538" s="247">
        <f>IF(N538="zníž. prenesená",J538,0)</f>
        <v>0</v>
      </c>
      <c r="BI538" s="247">
        <f>IF(N538="nulová",J538,0)</f>
        <v>0</v>
      </c>
      <c r="BJ538" s="14" t="s">
        <v>87</v>
      </c>
      <c r="BK538" s="247">
        <f>ROUND(I538*H538,2)</f>
        <v>0</v>
      </c>
      <c r="BL538" s="14" t="s">
        <v>241</v>
      </c>
      <c r="BM538" s="246" t="s">
        <v>1672</v>
      </c>
    </row>
    <row r="539" s="2" customFormat="1" ht="24.15" customHeight="1">
      <c r="A539" s="35"/>
      <c r="B539" s="36"/>
      <c r="C539" s="234" t="s">
        <v>1673</v>
      </c>
      <c r="D539" s="234" t="s">
        <v>179</v>
      </c>
      <c r="E539" s="235" t="s">
        <v>1674</v>
      </c>
      <c r="F539" s="236" t="s">
        <v>1675</v>
      </c>
      <c r="G539" s="237" t="s">
        <v>371</v>
      </c>
      <c r="H539" s="238">
        <v>1</v>
      </c>
      <c r="I539" s="239"/>
      <c r="J539" s="240">
        <f>ROUND(I539*H539,2)</f>
        <v>0</v>
      </c>
      <c r="K539" s="241"/>
      <c r="L539" s="41"/>
      <c r="M539" s="242" t="s">
        <v>1</v>
      </c>
      <c r="N539" s="243" t="s">
        <v>40</v>
      </c>
      <c r="O539" s="94"/>
      <c r="P539" s="244">
        <f>O539*H539</f>
        <v>0</v>
      </c>
      <c r="Q539" s="244">
        <v>0.00021000000000000001</v>
      </c>
      <c r="R539" s="244">
        <f>Q539*H539</f>
        <v>0.00021000000000000001</v>
      </c>
      <c r="S539" s="244">
        <v>0</v>
      </c>
      <c r="T539" s="245">
        <f>S539*H539</f>
        <v>0</v>
      </c>
      <c r="U539" s="35"/>
      <c r="V539" s="35"/>
      <c r="W539" s="35"/>
      <c r="X539" s="35"/>
      <c r="Y539" s="35"/>
      <c r="Z539" s="35"/>
      <c r="AA539" s="35"/>
      <c r="AB539" s="35"/>
      <c r="AC539" s="35"/>
      <c r="AD539" s="35"/>
      <c r="AE539" s="35"/>
      <c r="AR539" s="246" t="s">
        <v>241</v>
      </c>
      <c r="AT539" s="246" t="s">
        <v>179</v>
      </c>
      <c r="AU539" s="246" t="s">
        <v>87</v>
      </c>
      <c r="AY539" s="14" t="s">
        <v>177</v>
      </c>
      <c r="BE539" s="247">
        <f>IF(N539="základná",J539,0)</f>
        <v>0</v>
      </c>
      <c r="BF539" s="247">
        <f>IF(N539="znížená",J539,0)</f>
        <v>0</v>
      </c>
      <c r="BG539" s="247">
        <f>IF(N539="zákl. prenesená",J539,0)</f>
        <v>0</v>
      </c>
      <c r="BH539" s="247">
        <f>IF(N539="zníž. prenesená",J539,0)</f>
        <v>0</v>
      </c>
      <c r="BI539" s="247">
        <f>IF(N539="nulová",J539,0)</f>
        <v>0</v>
      </c>
      <c r="BJ539" s="14" t="s">
        <v>87</v>
      </c>
      <c r="BK539" s="247">
        <f>ROUND(I539*H539,2)</f>
        <v>0</v>
      </c>
      <c r="BL539" s="14" t="s">
        <v>241</v>
      </c>
      <c r="BM539" s="246" t="s">
        <v>1676</v>
      </c>
    </row>
    <row r="540" s="2" customFormat="1" ht="24.15" customHeight="1">
      <c r="A540" s="35"/>
      <c r="B540" s="36"/>
      <c r="C540" s="234" t="s">
        <v>1677</v>
      </c>
      <c r="D540" s="234" t="s">
        <v>179</v>
      </c>
      <c r="E540" s="235" t="s">
        <v>1678</v>
      </c>
      <c r="F540" s="236" t="s">
        <v>1679</v>
      </c>
      <c r="G540" s="237" t="s">
        <v>371</v>
      </c>
      <c r="H540" s="238">
        <v>1</v>
      </c>
      <c r="I540" s="239"/>
      <c r="J540" s="240">
        <f>ROUND(I540*H540,2)</f>
        <v>0</v>
      </c>
      <c r="K540" s="241"/>
      <c r="L540" s="41"/>
      <c r="M540" s="242" t="s">
        <v>1</v>
      </c>
      <c r="N540" s="243" t="s">
        <v>40</v>
      </c>
      <c r="O540" s="94"/>
      <c r="P540" s="244">
        <f>O540*H540</f>
        <v>0</v>
      </c>
      <c r="Q540" s="244">
        <v>0.00021000000000000001</v>
      </c>
      <c r="R540" s="244">
        <f>Q540*H540</f>
        <v>0.00021000000000000001</v>
      </c>
      <c r="S540" s="244">
        <v>0</v>
      </c>
      <c r="T540" s="245">
        <f>S540*H540</f>
        <v>0</v>
      </c>
      <c r="U540" s="35"/>
      <c r="V540" s="35"/>
      <c r="W540" s="35"/>
      <c r="X540" s="35"/>
      <c r="Y540" s="35"/>
      <c r="Z540" s="35"/>
      <c r="AA540" s="35"/>
      <c r="AB540" s="35"/>
      <c r="AC540" s="35"/>
      <c r="AD540" s="35"/>
      <c r="AE540" s="35"/>
      <c r="AR540" s="246" t="s">
        <v>241</v>
      </c>
      <c r="AT540" s="246" t="s">
        <v>179</v>
      </c>
      <c r="AU540" s="246" t="s">
        <v>87</v>
      </c>
      <c r="AY540" s="14" t="s">
        <v>177</v>
      </c>
      <c r="BE540" s="247">
        <f>IF(N540="základná",J540,0)</f>
        <v>0</v>
      </c>
      <c r="BF540" s="247">
        <f>IF(N540="znížená",J540,0)</f>
        <v>0</v>
      </c>
      <c r="BG540" s="247">
        <f>IF(N540="zákl. prenesená",J540,0)</f>
        <v>0</v>
      </c>
      <c r="BH540" s="247">
        <f>IF(N540="zníž. prenesená",J540,0)</f>
        <v>0</v>
      </c>
      <c r="BI540" s="247">
        <f>IF(N540="nulová",J540,0)</f>
        <v>0</v>
      </c>
      <c r="BJ540" s="14" t="s">
        <v>87</v>
      </c>
      <c r="BK540" s="247">
        <f>ROUND(I540*H540,2)</f>
        <v>0</v>
      </c>
      <c r="BL540" s="14" t="s">
        <v>241</v>
      </c>
      <c r="BM540" s="246" t="s">
        <v>1680</v>
      </c>
    </row>
    <row r="541" s="2" customFormat="1" ht="21.75" customHeight="1">
      <c r="A541" s="35"/>
      <c r="B541" s="36"/>
      <c r="C541" s="234" t="s">
        <v>1681</v>
      </c>
      <c r="D541" s="234" t="s">
        <v>179</v>
      </c>
      <c r="E541" s="235" t="s">
        <v>1682</v>
      </c>
      <c r="F541" s="236" t="s">
        <v>1683</v>
      </c>
      <c r="G541" s="237" t="s">
        <v>371</v>
      </c>
      <c r="H541" s="238">
        <v>1</v>
      </c>
      <c r="I541" s="239"/>
      <c r="J541" s="240">
        <f>ROUND(I541*H541,2)</f>
        <v>0</v>
      </c>
      <c r="K541" s="241"/>
      <c r="L541" s="41"/>
      <c r="M541" s="242" t="s">
        <v>1</v>
      </c>
      <c r="N541" s="243" t="s">
        <v>40</v>
      </c>
      <c r="O541" s="94"/>
      <c r="P541" s="244">
        <f>O541*H541</f>
        <v>0</v>
      </c>
      <c r="Q541" s="244">
        <v>5.0000000000000002E-05</v>
      </c>
      <c r="R541" s="244">
        <f>Q541*H541</f>
        <v>5.0000000000000002E-05</v>
      </c>
      <c r="S541" s="244">
        <v>0</v>
      </c>
      <c r="T541" s="245">
        <f>S541*H541</f>
        <v>0</v>
      </c>
      <c r="U541" s="35"/>
      <c r="V541" s="35"/>
      <c r="W541" s="35"/>
      <c r="X541" s="35"/>
      <c r="Y541" s="35"/>
      <c r="Z541" s="35"/>
      <c r="AA541" s="35"/>
      <c r="AB541" s="35"/>
      <c r="AC541" s="35"/>
      <c r="AD541" s="35"/>
      <c r="AE541" s="35"/>
      <c r="AR541" s="246" t="s">
        <v>241</v>
      </c>
      <c r="AT541" s="246" t="s">
        <v>179</v>
      </c>
      <c r="AU541" s="246" t="s">
        <v>87</v>
      </c>
      <c r="AY541" s="14" t="s">
        <v>177</v>
      </c>
      <c r="BE541" s="247">
        <f>IF(N541="základná",J541,0)</f>
        <v>0</v>
      </c>
      <c r="BF541" s="247">
        <f>IF(N541="znížená",J541,0)</f>
        <v>0</v>
      </c>
      <c r="BG541" s="247">
        <f>IF(N541="zákl. prenesená",J541,0)</f>
        <v>0</v>
      </c>
      <c r="BH541" s="247">
        <f>IF(N541="zníž. prenesená",J541,0)</f>
        <v>0</v>
      </c>
      <c r="BI541" s="247">
        <f>IF(N541="nulová",J541,0)</f>
        <v>0</v>
      </c>
      <c r="BJ541" s="14" t="s">
        <v>87</v>
      </c>
      <c r="BK541" s="247">
        <f>ROUND(I541*H541,2)</f>
        <v>0</v>
      </c>
      <c r="BL541" s="14" t="s">
        <v>241</v>
      </c>
      <c r="BM541" s="246" t="s">
        <v>1684</v>
      </c>
    </row>
    <row r="542" s="2" customFormat="1" ht="21.75" customHeight="1">
      <c r="A542" s="35"/>
      <c r="B542" s="36"/>
      <c r="C542" s="234" t="s">
        <v>1685</v>
      </c>
      <c r="D542" s="234" t="s">
        <v>179</v>
      </c>
      <c r="E542" s="235" t="s">
        <v>1686</v>
      </c>
      <c r="F542" s="236" t="s">
        <v>1687</v>
      </c>
      <c r="G542" s="237" t="s">
        <v>371</v>
      </c>
      <c r="H542" s="238">
        <v>1</v>
      </c>
      <c r="I542" s="239"/>
      <c r="J542" s="240">
        <f>ROUND(I542*H542,2)</f>
        <v>0</v>
      </c>
      <c r="K542" s="241"/>
      <c r="L542" s="41"/>
      <c r="M542" s="242" t="s">
        <v>1</v>
      </c>
      <c r="N542" s="243" t="s">
        <v>40</v>
      </c>
      <c r="O542" s="94"/>
      <c r="P542" s="244">
        <f>O542*H542</f>
        <v>0</v>
      </c>
      <c r="Q542" s="244">
        <v>5.0000000000000002E-05</v>
      </c>
      <c r="R542" s="244">
        <f>Q542*H542</f>
        <v>5.0000000000000002E-05</v>
      </c>
      <c r="S542" s="244">
        <v>0</v>
      </c>
      <c r="T542" s="245">
        <f>S542*H542</f>
        <v>0</v>
      </c>
      <c r="U542" s="35"/>
      <c r="V542" s="35"/>
      <c r="W542" s="35"/>
      <c r="X542" s="35"/>
      <c r="Y542" s="35"/>
      <c r="Z542" s="35"/>
      <c r="AA542" s="35"/>
      <c r="AB542" s="35"/>
      <c r="AC542" s="35"/>
      <c r="AD542" s="35"/>
      <c r="AE542" s="35"/>
      <c r="AR542" s="246" t="s">
        <v>241</v>
      </c>
      <c r="AT542" s="246" t="s">
        <v>179</v>
      </c>
      <c r="AU542" s="246" t="s">
        <v>87</v>
      </c>
      <c r="AY542" s="14" t="s">
        <v>177</v>
      </c>
      <c r="BE542" s="247">
        <f>IF(N542="základná",J542,0)</f>
        <v>0</v>
      </c>
      <c r="BF542" s="247">
        <f>IF(N542="znížená",J542,0)</f>
        <v>0</v>
      </c>
      <c r="BG542" s="247">
        <f>IF(N542="zákl. prenesená",J542,0)</f>
        <v>0</v>
      </c>
      <c r="BH542" s="247">
        <f>IF(N542="zníž. prenesená",J542,0)</f>
        <v>0</v>
      </c>
      <c r="BI542" s="247">
        <f>IF(N542="nulová",J542,0)</f>
        <v>0</v>
      </c>
      <c r="BJ542" s="14" t="s">
        <v>87</v>
      </c>
      <c r="BK542" s="247">
        <f>ROUND(I542*H542,2)</f>
        <v>0</v>
      </c>
      <c r="BL542" s="14" t="s">
        <v>241</v>
      </c>
      <c r="BM542" s="246" t="s">
        <v>1688</v>
      </c>
    </row>
    <row r="543" s="2" customFormat="1" ht="21.75" customHeight="1">
      <c r="A543" s="35"/>
      <c r="B543" s="36"/>
      <c r="C543" s="234" t="s">
        <v>1689</v>
      </c>
      <c r="D543" s="234" t="s">
        <v>179</v>
      </c>
      <c r="E543" s="235" t="s">
        <v>1690</v>
      </c>
      <c r="F543" s="236" t="s">
        <v>1691</v>
      </c>
      <c r="G543" s="237" t="s">
        <v>371</v>
      </c>
      <c r="H543" s="238">
        <v>1</v>
      </c>
      <c r="I543" s="239"/>
      <c r="J543" s="240">
        <f>ROUND(I543*H543,2)</f>
        <v>0</v>
      </c>
      <c r="K543" s="241"/>
      <c r="L543" s="41"/>
      <c r="M543" s="242" t="s">
        <v>1</v>
      </c>
      <c r="N543" s="243" t="s">
        <v>40</v>
      </c>
      <c r="O543" s="94"/>
      <c r="P543" s="244">
        <f>O543*H543</f>
        <v>0</v>
      </c>
      <c r="Q543" s="244">
        <v>5.0000000000000002E-05</v>
      </c>
      <c r="R543" s="244">
        <f>Q543*H543</f>
        <v>5.0000000000000002E-05</v>
      </c>
      <c r="S543" s="244">
        <v>0</v>
      </c>
      <c r="T543" s="245">
        <f>S543*H543</f>
        <v>0</v>
      </c>
      <c r="U543" s="35"/>
      <c r="V543" s="35"/>
      <c r="W543" s="35"/>
      <c r="X543" s="35"/>
      <c r="Y543" s="35"/>
      <c r="Z543" s="35"/>
      <c r="AA543" s="35"/>
      <c r="AB543" s="35"/>
      <c r="AC543" s="35"/>
      <c r="AD543" s="35"/>
      <c r="AE543" s="35"/>
      <c r="AR543" s="246" t="s">
        <v>241</v>
      </c>
      <c r="AT543" s="246" t="s">
        <v>179</v>
      </c>
      <c r="AU543" s="246" t="s">
        <v>87</v>
      </c>
      <c r="AY543" s="14" t="s">
        <v>177</v>
      </c>
      <c r="BE543" s="247">
        <f>IF(N543="základná",J543,0)</f>
        <v>0</v>
      </c>
      <c r="BF543" s="247">
        <f>IF(N543="znížená",J543,0)</f>
        <v>0</v>
      </c>
      <c r="BG543" s="247">
        <f>IF(N543="zákl. prenesená",J543,0)</f>
        <v>0</v>
      </c>
      <c r="BH543" s="247">
        <f>IF(N543="zníž. prenesená",J543,0)</f>
        <v>0</v>
      </c>
      <c r="BI543" s="247">
        <f>IF(N543="nulová",J543,0)</f>
        <v>0</v>
      </c>
      <c r="BJ543" s="14" t="s">
        <v>87</v>
      </c>
      <c r="BK543" s="247">
        <f>ROUND(I543*H543,2)</f>
        <v>0</v>
      </c>
      <c r="BL543" s="14" t="s">
        <v>241</v>
      </c>
      <c r="BM543" s="246" t="s">
        <v>1692</v>
      </c>
    </row>
    <row r="544" s="2" customFormat="1" ht="21.75" customHeight="1">
      <c r="A544" s="35"/>
      <c r="B544" s="36"/>
      <c r="C544" s="234" t="s">
        <v>1693</v>
      </c>
      <c r="D544" s="234" t="s">
        <v>179</v>
      </c>
      <c r="E544" s="235" t="s">
        <v>1694</v>
      </c>
      <c r="F544" s="236" t="s">
        <v>1695</v>
      </c>
      <c r="G544" s="237" t="s">
        <v>371</v>
      </c>
      <c r="H544" s="238">
        <v>1</v>
      </c>
      <c r="I544" s="239"/>
      <c r="J544" s="240">
        <f>ROUND(I544*H544,2)</f>
        <v>0</v>
      </c>
      <c r="K544" s="241"/>
      <c r="L544" s="41"/>
      <c r="M544" s="242" t="s">
        <v>1</v>
      </c>
      <c r="N544" s="243" t="s">
        <v>40</v>
      </c>
      <c r="O544" s="94"/>
      <c r="P544" s="244">
        <f>O544*H544</f>
        <v>0</v>
      </c>
      <c r="Q544" s="244">
        <v>5.0000000000000002E-05</v>
      </c>
      <c r="R544" s="244">
        <f>Q544*H544</f>
        <v>5.0000000000000002E-05</v>
      </c>
      <c r="S544" s="244">
        <v>0</v>
      </c>
      <c r="T544" s="245">
        <f>S544*H544</f>
        <v>0</v>
      </c>
      <c r="U544" s="35"/>
      <c r="V544" s="35"/>
      <c r="W544" s="35"/>
      <c r="X544" s="35"/>
      <c r="Y544" s="35"/>
      <c r="Z544" s="35"/>
      <c r="AA544" s="35"/>
      <c r="AB544" s="35"/>
      <c r="AC544" s="35"/>
      <c r="AD544" s="35"/>
      <c r="AE544" s="35"/>
      <c r="AR544" s="246" t="s">
        <v>241</v>
      </c>
      <c r="AT544" s="246" t="s">
        <v>179</v>
      </c>
      <c r="AU544" s="246" t="s">
        <v>87</v>
      </c>
      <c r="AY544" s="14" t="s">
        <v>177</v>
      </c>
      <c r="BE544" s="247">
        <f>IF(N544="základná",J544,0)</f>
        <v>0</v>
      </c>
      <c r="BF544" s="247">
        <f>IF(N544="znížená",J544,0)</f>
        <v>0</v>
      </c>
      <c r="BG544" s="247">
        <f>IF(N544="zákl. prenesená",J544,0)</f>
        <v>0</v>
      </c>
      <c r="BH544" s="247">
        <f>IF(N544="zníž. prenesená",J544,0)</f>
        <v>0</v>
      </c>
      <c r="BI544" s="247">
        <f>IF(N544="nulová",J544,0)</f>
        <v>0</v>
      </c>
      <c r="BJ544" s="14" t="s">
        <v>87</v>
      </c>
      <c r="BK544" s="247">
        <f>ROUND(I544*H544,2)</f>
        <v>0</v>
      </c>
      <c r="BL544" s="14" t="s">
        <v>241</v>
      </c>
      <c r="BM544" s="246" t="s">
        <v>1696</v>
      </c>
    </row>
    <row r="545" s="2" customFormat="1" ht="21.75" customHeight="1">
      <c r="A545" s="35"/>
      <c r="B545" s="36"/>
      <c r="C545" s="234" t="s">
        <v>1697</v>
      </c>
      <c r="D545" s="234" t="s">
        <v>179</v>
      </c>
      <c r="E545" s="235" t="s">
        <v>1698</v>
      </c>
      <c r="F545" s="236" t="s">
        <v>1699</v>
      </c>
      <c r="G545" s="237" t="s">
        <v>371</v>
      </c>
      <c r="H545" s="238">
        <v>1</v>
      </c>
      <c r="I545" s="239"/>
      <c r="J545" s="240">
        <f>ROUND(I545*H545,2)</f>
        <v>0</v>
      </c>
      <c r="K545" s="241"/>
      <c r="L545" s="41"/>
      <c r="M545" s="242" t="s">
        <v>1</v>
      </c>
      <c r="N545" s="243" t="s">
        <v>40</v>
      </c>
      <c r="O545" s="94"/>
      <c r="P545" s="244">
        <f>O545*H545</f>
        <v>0</v>
      </c>
      <c r="Q545" s="244">
        <v>5.0000000000000002E-05</v>
      </c>
      <c r="R545" s="244">
        <f>Q545*H545</f>
        <v>5.0000000000000002E-05</v>
      </c>
      <c r="S545" s="244">
        <v>0</v>
      </c>
      <c r="T545" s="245">
        <f>S545*H545</f>
        <v>0</v>
      </c>
      <c r="U545" s="35"/>
      <c r="V545" s="35"/>
      <c r="W545" s="35"/>
      <c r="X545" s="35"/>
      <c r="Y545" s="35"/>
      <c r="Z545" s="35"/>
      <c r="AA545" s="35"/>
      <c r="AB545" s="35"/>
      <c r="AC545" s="35"/>
      <c r="AD545" s="35"/>
      <c r="AE545" s="35"/>
      <c r="AR545" s="246" t="s">
        <v>241</v>
      </c>
      <c r="AT545" s="246" t="s">
        <v>179</v>
      </c>
      <c r="AU545" s="246" t="s">
        <v>87</v>
      </c>
      <c r="AY545" s="14" t="s">
        <v>177</v>
      </c>
      <c r="BE545" s="247">
        <f>IF(N545="základná",J545,0)</f>
        <v>0</v>
      </c>
      <c r="BF545" s="247">
        <f>IF(N545="znížená",J545,0)</f>
        <v>0</v>
      </c>
      <c r="BG545" s="247">
        <f>IF(N545="zákl. prenesená",J545,0)</f>
        <v>0</v>
      </c>
      <c r="BH545" s="247">
        <f>IF(N545="zníž. prenesená",J545,0)</f>
        <v>0</v>
      </c>
      <c r="BI545" s="247">
        <f>IF(N545="nulová",J545,0)</f>
        <v>0</v>
      </c>
      <c r="BJ545" s="14" t="s">
        <v>87</v>
      </c>
      <c r="BK545" s="247">
        <f>ROUND(I545*H545,2)</f>
        <v>0</v>
      </c>
      <c r="BL545" s="14" t="s">
        <v>241</v>
      </c>
      <c r="BM545" s="246" t="s">
        <v>1700</v>
      </c>
    </row>
    <row r="546" s="2" customFormat="1" ht="24.15" customHeight="1">
      <c r="A546" s="35"/>
      <c r="B546" s="36"/>
      <c r="C546" s="234" t="s">
        <v>1701</v>
      </c>
      <c r="D546" s="234" t="s">
        <v>179</v>
      </c>
      <c r="E546" s="235" t="s">
        <v>1702</v>
      </c>
      <c r="F546" s="236" t="s">
        <v>1703</v>
      </c>
      <c r="G546" s="237" t="s">
        <v>371</v>
      </c>
      <c r="H546" s="238">
        <v>1</v>
      </c>
      <c r="I546" s="239"/>
      <c r="J546" s="240">
        <f>ROUND(I546*H546,2)</f>
        <v>0</v>
      </c>
      <c r="K546" s="241"/>
      <c r="L546" s="41"/>
      <c r="M546" s="242" t="s">
        <v>1</v>
      </c>
      <c r="N546" s="243" t="s">
        <v>40</v>
      </c>
      <c r="O546" s="94"/>
      <c r="P546" s="244">
        <f>O546*H546</f>
        <v>0</v>
      </c>
      <c r="Q546" s="244">
        <v>5.0000000000000002E-05</v>
      </c>
      <c r="R546" s="244">
        <f>Q546*H546</f>
        <v>5.0000000000000002E-05</v>
      </c>
      <c r="S546" s="244">
        <v>0</v>
      </c>
      <c r="T546" s="245">
        <f>S546*H546</f>
        <v>0</v>
      </c>
      <c r="U546" s="35"/>
      <c r="V546" s="35"/>
      <c r="W546" s="35"/>
      <c r="X546" s="35"/>
      <c r="Y546" s="35"/>
      <c r="Z546" s="35"/>
      <c r="AA546" s="35"/>
      <c r="AB546" s="35"/>
      <c r="AC546" s="35"/>
      <c r="AD546" s="35"/>
      <c r="AE546" s="35"/>
      <c r="AR546" s="246" t="s">
        <v>241</v>
      </c>
      <c r="AT546" s="246" t="s">
        <v>179</v>
      </c>
      <c r="AU546" s="246" t="s">
        <v>87</v>
      </c>
      <c r="AY546" s="14" t="s">
        <v>177</v>
      </c>
      <c r="BE546" s="247">
        <f>IF(N546="základná",J546,0)</f>
        <v>0</v>
      </c>
      <c r="BF546" s="247">
        <f>IF(N546="znížená",J546,0)</f>
        <v>0</v>
      </c>
      <c r="BG546" s="247">
        <f>IF(N546="zákl. prenesená",J546,0)</f>
        <v>0</v>
      </c>
      <c r="BH546" s="247">
        <f>IF(N546="zníž. prenesená",J546,0)</f>
        <v>0</v>
      </c>
      <c r="BI546" s="247">
        <f>IF(N546="nulová",J546,0)</f>
        <v>0</v>
      </c>
      <c r="BJ546" s="14" t="s">
        <v>87</v>
      </c>
      <c r="BK546" s="247">
        <f>ROUND(I546*H546,2)</f>
        <v>0</v>
      </c>
      <c r="BL546" s="14" t="s">
        <v>241</v>
      </c>
      <c r="BM546" s="246" t="s">
        <v>1704</v>
      </c>
    </row>
    <row r="547" s="2" customFormat="1" ht="24.15" customHeight="1">
      <c r="A547" s="35"/>
      <c r="B547" s="36"/>
      <c r="C547" s="234" t="s">
        <v>1705</v>
      </c>
      <c r="D547" s="234" t="s">
        <v>179</v>
      </c>
      <c r="E547" s="235" t="s">
        <v>1706</v>
      </c>
      <c r="F547" s="236" t="s">
        <v>1707</v>
      </c>
      <c r="G547" s="237" t="s">
        <v>1051</v>
      </c>
      <c r="H547" s="259"/>
      <c r="I547" s="239"/>
      <c r="J547" s="240">
        <f>ROUND(I547*H547,2)</f>
        <v>0</v>
      </c>
      <c r="K547" s="241"/>
      <c r="L547" s="41"/>
      <c r="M547" s="242" t="s">
        <v>1</v>
      </c>
      <c r="N547" s="243" t="s">
        <v>40</v>
      </c>
      <c r="O547" s="94"/>
      <c r="P547" s="244">
        <f>O547*H547</f>
        <v>0</v>
      </c>
      <c r="Q547" s="244">
        <v>0</v>
      </c>
      <c r="R547" s="244">
        <f>Q547*H547</f>
        <v>0</v>
      </c>
      <c r="S547" s="244">
        <v>0</v>
      </c>
      <c r="T547" s="245">
        <f>S547*H547</f>
        <v>0</v>
      </c>
      <c r="U547" s="35"/>
      <c r="V547" s="35"/>
      <c r="W547" s="35"/>
      <c r="X547" s="35"/>
      <c r="Y547" s="35"/>
      <c r="Z547" s="35"/>
      <c r="AA547" s="35"/>
      <c r="AB547" s="35"/>
      <c r="AC547" s="35"/>
      <c r="AD547" s="35"/>
      <c r="AE547" s="35"/>
      <c r="AR547" s="246" t="s">
        <v>241</v>
      </c>
      <c r="AT547" s="246" t="s">
        <v>179</v>
      </c>
      <c r="AU547" s="246" t="s">
        <v>87</v>
      </c>
      <c r="AY547" s="14" t="s">
        <v>177</v>
      </c>
      <c r="BE547" s="247">
        <f>IF(N547="základná",J547,0)</f>
        <v>0</v>
      </c>
      <c r="BF547" s="247">
        <f>IF(N547="znížená",J547,0)</f>
        <v>0</v>
      </c>
      <c r="BG547" s="247">
        <f>IF(N547="zákl. prenesená",J547,0)</f>
        <v>0</v>
      </c>
      <c r="BH547" s="247">
        <f>IF(N547="zníž. prenesená",J547,0)</f>
        <v>0</v>
      </c>
      <c r="BI547" s="247">
        <f>IF(N547="nulová",J547,0)</f>
        <v>0</v>
      </c>
      <c r="BJ547" s="14" t="s">
        <v>87</v>
      </c>
      <c r="BK547" s="247">
        <f>ROUND(I547*H547,2)</f>
        <v>0</v>
      </c>
      <c r="BL547" s="14" t="s">
        <v>241</v>
      </c>
      <c r="BM547" s="246" t="s">
        <v>1708</v>
      </c>
    </row>
    <row r="548" s="12" customFormat="1" ht="22.8" customHeight="1">
      <c r="A548" s="12"/>
      <c r="B548" s="218"/>
      <c r="C548" s="219"/>
      <c r="D548" s="220" t="s">
        <v>73</v>
      </c>
      <c r="E548" s="232" t="s">
        <v>1709</v>
      </c>
      <c r="F548" s="232" t="s">
        <v>1710</v>
      </c>
      <c r="G548" s="219"/>
      <c r="H548" s="219"/>
      <c r="I548" s="222"/>
      <c r="J548" s="233">
        <f>BK548</f>
        <v>0</v>
      </c>
      <c r="K548" s="219"/>
      <c r="L548" s="224"/>
      <c r="M548" s="225"/>
      <c r="N548" s="226"/>
      <c r="O548" s="226"/>
      <c r="P548" s="227">
        <f>SUM(P549:P554)</f>
        <v>0</v>
      </c>
      <c r="Q548" s="226"/>
      <c r="R548" s="227">
        <f>SUM(R549:R554)</f>
        <v>0</v>
      </c>
      <c r="S548" s="226"/>
      <c r="T548" s="228">
        <f>SUM(T549:T554)</f>
        <v>0</v>
      </c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R548" s="229" t="s">
        <v>87</v>
      </c>
      <c r="AT548" s="230" t="s">
        <v>73</v>
      </c>
      <c r="AU548" s="230" t="s">
        <v>81</v>
      </c>
      <c r="AY548" s="229" t="s">
        <v>177</v>
      </c>
      <c r="BK548" s="231">
        <f>SUM(BK549:BK554)</f>
        <v>0</v>
      </c>
    </row>
    <row r="549" s="2" customFormat="1" ht="21.75" customHeight="1">
      <c r="A549" s="35"/>
      <c r="B549" s="36"/>
      <c r="C549" s="234" t="s">
        <v>1711</v>
      </c>
      <c r="D549" s="234" t="s">
        <v>179</v>
      </c>
      <c r="E549" s="235" t="s">
        <v>1712</v>
      </c>
      <c r="F549" s="236" t="s">
        <v>1713</v>
      </c>
      <c r="G549" s="237" t="s">
        <v>1154</v>
      </c>
      <c r="H549" s="238">
        <v>1</v>
      </c>
      <c r="I549" s="239"/>
      <c r="J549" s="240">
        <f>ROUND(I549*H549,2)</f>
        <v>0</v>
      </c>
      <c r="K549" s="241"/>
      <c r="L549" s="41"/>
      <c r="M549" s="242" t="s">
        <v>1</v>
      </c>
      <c r="N549" s="243" t="s">
        <v>40</v>
      </c>
      <c r="O549" s="94"/>
      <c r="P549" s="244">
        <f>O549*H549</f>
        <v>0</v>
      </c>
      <c r="Q549" s="244">
        <v>0</v>
      </c>
      <c r="R549" s="244">
        <f>Q549*H549</f>
        <v>0</v>
      </c>
      <c r="S549" s="244">
        <v>0</v>
      </c>
      <c r="T549" s="245">
        <f>S549*H549</f>
        <v>0</v>
      </c>
      <c r="U549" s="35"/>
      <c r="V549" s="35"/>
      <c r="W549" s="35"/>
      <c r="X549" s="35"/>
      <c r="Y549" s="35"/>
      <c r="Z549" s="35"/>
      <c r="AA549" s="35"/>
      <c r="AB549" s="35"/>
      <c r="AC549" s="35"/>
      <c r="AD549" s="35"/>
      <c r="AE549" s="35"/>
      <c r="AR549" s="246" t="s">
        <v>241</v>
      </c>
      <c r="AT549" s="246" t="s">
        <v>179</v>
      </c>
      <c r="AU549" s="246" t="s">
        <v>87</v>
      </c>
      <c r="AY549" s="14" t="s">
        <v>177</v>
      </c>
      <c r="BE549" s="247">
        <f>IF(N549="základná",J549,0)</f>
        <v>0</v>
      </c>
      <c r="BF549" s="247">
        <f>IF(N549="znížená",J549,0)</f>
        <v>0</v>
      </c>
      <c r="BG549" s="247">
        <f>IF(N549="zákl. prenesená",J549,0)</f>
        <v>0</v>
      </c>
      <c r="BH549" s="247">
        <f>IF(N549="zníž. prenesená",J549,0)</f>
        <v>0</v>
      </c>
      <c r="BI549" s="247">
        <f>IF(N549="nulová",J549,0)</f>
        <v>0</v>
      </c>
      <c r="BJ549" s="14" t="s">
        <v>87</v>
      </c>
      <c r="BK549" s="247">
        <f>ROUND(I549*H549,2)</f>
        <v>0</v>
      </c>
      <c r="BL549" s="14" t="s">
        <v>241</v>
      </c>
      <c r="BM549" s="246" t="s">
        <v>1714</v>
      </c>
    </row>
    <row r="550" s="2" customFormat="1" ht="21.75" customHeight="1">
      <c r="A550" s="35"/>
      <c r="B550" s="36"/>
      <c r="C550" s="234" t="s">
        <v>1715</v>
      </c>
      <c r="D550" s="234" t="s">
        <v>179</v>
      </c>
      <c r="E550" s="235" t="s">
        <v>1716</v>
      </c>
      <c r="F550" s="236" t="s">
        <v>1717</v>
      </c>
      <c r="G550" s="237" t="s">
        <v>371</v>
      </c>
      <c r="H550" s="238">
        <v>4</v>
      </c>
      <c r="I550" s="239"/>
      <c r="J550" s="240">
        <f>ROUND(I550*H550,2)</f>
        <v>0</v>
      </c>
      <c r="K550" s="241"/>
      <c r="L550" s="41"/>
      <c r="M550" s="242" t="s">
        <v>1</v>
      </c>
      <c r="N550" s="243" t="s">
        <v>40</v>
      </c>
      <c r="O550" s="94"/>
      <c r="P550" s="244">
        <f>O550*H550</f>
        <v>0</v>
      </c>
      <c r="Q550" s="244">
        <v>0</v>
      </c>
      <c r="R550" s="244">
        <f>Q550*H550</f>
        <v>0</v>
      </c>
      <c r="S550" s="244">
        <v>0</v>
      </c>
      <c r="T550" s="245">
        <f>S550*H550</f>
        <v>0</v>
      </c>
      <c r="U550" s="35"/>
      <c r="V550" s="35"/>
      <c r="W550" s="35"/>
      <c r="X550" s="35"/>
      <c r="Y550" s="35"/>
      <c r="Z550" s="35"/>
      <c r="AA550" s="35"/>
      <c r="AB550" s="35"/>
      <c r="AC550" s="35"/>
      <c r="AD550" s="35"/>
      <c r="AE550" s="35"/>
      <c r="AR550" s="246" t="s">
        <v>241</v>
      </c>
      <c r="AT550" s="246" t="s">
        <v>179</v>
      </c>
      <c r="AU550" s="246" t="s">
        <v>87</v>
      </c>
      <c r="AY550" s="14" t="s">
        <v>177</v>
      </c>
      <c r="BE550" s="247">
        <f>IF(N550="základná",J550,0)</f>
        <v>0</v>
      </c>
      <c r="BF550" s="247">
        <f>IF(N550="znížená",J550,0)</f>
        <v>0</v>
      </c>
      <c r="BG550" s="247">
        <f>IF(N550="zákl. prenesená",J550,0)</f>
        <v>0</v>
      </c>
      <c r="BH550" s="247">
        <f>IF(N550="zníž. prenesená",J550,0)</f>
        <v>0</v>
      </c>
      <c r="BI550" s="247">
        <f>IF(N550="nulová",J550,0)</f>
        <v>0</v>
      </c>
      <c r="BJ550" s="14" t="s">
        <v>87</v>
      </c>
      <c r="BK550" s="247">
        <f>ROUND(I550*H550,2)</f>
        <v>0</v>
      </c>
      <c r="BL550" s="14" t="s">
        <v>241</v>
      </c>
      <c r="BM550" s="246" t="s">
        <v>1718</v>
      </c>
    </row>
    <row r="551" s="2" customFormat="1" ht="24.15" customHeight="1">
      <c r="A551" s="35"/>
      <c r="B551" s="36"/>
      <c r="C551" s="234" t="s">
        <v>1719</v>
      </c>
      <c r="D551" s="234" t="s">
        <v>179</v>
      </c>
      <c r="E551" s="235" t="s">
        <v>1720</v>
      </c>
      <c r="F551" s="236" t="s">
        <v>1721</v>
      </c>
      <c r="G551" s="237" t="s">
        <v>371</v>
      </c>
      <c r="H551" s="238">
        <v>2</v>
      </c>
      <c r="I551" s="239"/>
      <c r="J551" s="240">
        <f>ROUND(I551*H551,2)</f>
        <v>0</v>
      </c>
      <c r="K551" s="241"/>
      <c r="L551" s="41"/>
      <c r="M551" s="242" t="s">
        <v>1</v>
      </c>
      <c r="N551" s="243" t="s">
        <v>40</v>
      </c>
      <c r="O551" s="94"/>
      <c r="P551" s="244">
        <f>O551*H551</f>
        <v>0</v>
      </c>
      <c r="Q551" s="244">
        <v>0</v>
      </c>
      <c r="R551" s="244">
        <f>Q551*H551</f>
        <v>0</v>
      </c>
      <c r="S551" s="244">
        <v>0</v>
      </c>
      <c r="T551" s="245">
        <f>S551*H551</f>
        <v>0</v>
      </c>
      <c r="U551" s="35"/>
      <c r="V551" s="35"/>
      <c r="W551" s="35"/>
      <c r="X551" s="35"/>
      <c r="Y551" s="35"/>
      <c r="Z551" s="35"/>
      <c r="AA551" s="35"/>
      <c r="AB551" s="35"/>
      <c r="AC551" s="35"/>
      <c r="AD551" s="35"/>
      <c r="AE551" s="35"/>
      <c r="AR551" s="246" t="s">
        <v>241</v>
      </c>
      <c r="AT551" s="246" t="s">
        <v>179</v>
      </c>
      <c r="AU551" s="246" t="s">
        <v>87</v>
      </c>
      <c r="AY551" s="14" t="s">
        <v>177</v>
      </c>
      <c r="BE551" s="247">
        <f>IF(N551="základná",J551,0)</f>
        <v>0</v>
      </c>
      <c r="BF551" s="247">
        <f>IF(N551="znížená",J551,0)</f>
        <v>0</v>
      </c>
      <c r="BG551" s="247">
        <f>IF(N551="zákl. prenesená",J551,0)</f>
        <v>0</v>
      </c>
      <c r="BH551" s="247">
        <f>IF(N551="zníž. prenesená",J551,0)</f>
        <v>0</v>
      </c>
      <c r="BI551" s="247">
        <f>IF(N551="nulová",J551,0)</f>
        <v>0</v>
      </c>
      <c r="BJ551" s="14" t="s">
        <v>87</v>
      </c>
      <c r="BK551" s="247">
        <f>ROUND(I551*H551,2)</f>
        <v>0</v>
      </c>
      <c r="BL551" s="14" t="s">
        <v>241</v>
      </c>
      <c r="BM551" s="246" t="s">
        <v>1722</v>
      </c>
    </row>
    <row r="552" s="2" customFormat="1" ht="24.15" customHeight="1">
      <c r="A552" s="35"/>
      <c r="B552" s="36"/>
      <c r="C552" s="234" t="s">
        <v>1723</v>
      </c>
      <c r="D552" s="234" t="s">
        <v>179</v>
      </c>
      <c r="E552" s="235" t="s">
        <v>1724</v>
      </c>
      <c r="F552" s="236" t="s">
        <v>1725</v>
      </c>
      <c r="G552" s="237" t="s">
        <v>371</v>
      </c>
      <c r="H552" s="238">
        <v>2</v>
      </c>
      <c r="I552" s="239"/>
      <c r="J552" s="240">
        <f>ROUND(I552*H552,2)</f>
        <v>0</v>
      </c>
      <c r="K552" s="241"/>
      <c r="L552" s="41"/>
      <c r="M552" s="242" t="s">
        <v>1</v>
      </c>
      <c r="N552" s="243" t="s">
        <v>40</v>
      </c>
      <c r="O552" s="94"/>
      <c r="P552" s="244">
        <f>O552*H552</f>
        <v>0</v>
      </c>
      <c r="Q552" s="244">
        <v>0</v>
      </c>
      <c r="R552" s="244">
        <f>Q552*H552</f>
        <v>0</v>
      </c>
      <c r="S552" s="244">
        <v>0</v>
      </c>
      <c r="T552" s="245">
        <f>S552*H552</f>
        <v>0</v>
      </c>
      <c r="U552" s="35"/>
      <c r="V552" s="35"/>
      <c r="W552" s="35"/>
      <c r="X552" s="35"/>
      <c r="Y552" s="35"/>
      <c r="Z552" s="35"/>
      <c r="AA552" s="35"/>
      <c r="AB552" s="35"/>
      <c r="AC552" s="35"/>
      <c r="AD552" s="35"/>
      <c r="AE552" s="35"/>
      <c r="AR552" s="246" t="s">
        <v>241</v>
      </c>
      <c r="AT552" s="246" t="s">
        <v>179</v>
      </c>
      <c r="AU552" s="246" t="s">
        <v>87</v>
      </c>
      <c r="AY552" s="14" t="s">
        <v>177</v>
      </c>
      <c r="BE552" s="247">
        <f>IF(N552="základná",J552,0)</f>
        <v>0</v>
      </c>
      <c r="BF552" s="247">
        <f>IF(N552="znížená",J552,0)</f>
        <v>0</v>
      </c>
      <c r="BG552" s="247">
        <f>IF(N552="zákl. prenesená",J552,0)</f>
        <v>0</v>
      </c>
      <c r="BH552" s="247">
        <f>IF(N552="zníž. prenesená",J552,0)</f>
        <v>0</v>
      </c>
      <c r="BI552" s="247">
        <f>IF(N552="nulová",J552,0)</f>
        <v>0</v>
      </c>
      <c r="BJ552" s="14" t="s">
        <v>87</v>
      </c>
      <c r="BK552" s="247">
        <f>ROUND(I552*H552,2)</f>
        <v>0</v>
      </c>
      <c r="BL552" s="14" t="s">
        <v>241</v>
      </c>
      <c r="BM552" s="246" t="s">
        <v>1726</v>
      </c>
    </row>
    <row r="553" s="2" customFormat="1" ht="16.5" customHeight="1">
      <c r="A553" s="35"/>
      <c r="B553" s="36"/>
      <c r="C553" s="234" t="s">
        <v>1727</v>
      </c>
      <c r="D553" s="234" t="s">
        <v>179</v>
      </c>
      <c r="E553" s="235" t="s">
        <v>1728</v>
      </c>
      <c r="F553" s="236" t="s">
        <v>1729</v>
      </c>
      <c r="G553" s="237" t="s">
        <v>371</v>
      </c>
      <c r="H553" s="238">
        <v>1</v>
      </c>
      <c r="I553" s="239"/>
      <c r="J553" s="240">
        <f>ROUND(I553*H553,2)</f>
        <v>0</v>
      </c>
      <c r="K553" s="241"/>
      <c r="L553" s="41"/>
      <c r="M553" s="242" t="s">
        <v>1</v>
      </c>
      <c r="N553" s="243" t="s">
        <v>40</v>
      </c>
      <c r="O553" s="94"/>
      <c r="P553" s="244">
        <f>O553*H553</f>
        <v>0</v>
      </c>
      <c r="Q553" s="244">
        <v>0</v>
      </c>
      <c r="R553" s="244">
        <f>Q553*H553</f>
        <v>0</v>
      </c>
      <c r="S553" s="244">
        <v>0</v>
      </c>
      <c r="T553" s="245">
        <f>S553*H553</f>
        <v>0</v>
      </c>
      <c r="U553" s="35"/>
      <c r="V553" s="35"/>
      <c r="W553" s="35"/>
      <c r="X553" s="35"/>
      <c r="Y553" s="35"/>
      <c r="Z553" s="35"/>
      <c r="AA553" s="35"/>
      <c r="AB553" s="35"/>
      <c r="AC553" s="35"/>
      <c r="AD553" s="35"/>
      <c r="AE553" s="35"/>
      <c r="AR553" s="246" t="s">
        <v>241</v>
      </c>
      <c r="AT553" s="246" t="s">
        <v>179</v>
      </c>
      <c r="AU553" s="246" t="s">
        <v>87</v>
      </c>
      <c r="AY553" s="14" t="s">
        <v>177</v>
      </c>
      <c r="BE553" s="247">
        <f>IF(N553="základná",J553,0)</f>
        <v>0</v>
      </c>
      <c r="BF553" s="247">
        <f>IF(N553="znížená",J553,0)</f>
        <v>0</v>
      </c>
      <c r="BG553" s="247">
        <f>IF(N553="zákl. prenesená",J553,0)</f>
        <v>0</v>
      </c>
      <c r="BH553" s="247">
        <f>IF(N553="zníž. prenesená",J553,0)</f>
        <v>0</v>
      </c>
      <c r="BI553" s="247">
        <f>IF(N553="nulová",J553,0)</f>
        <v>0</v>
      </c>
      <c r="BJ553" s="14" t="s">
        <v>87</v>
      </c>
      <c r="BK553" s="247">
        <f>ROUND(I553*H553,2)</f>
        <v>0</v>
      </c>
      <c r="BL553" s="14" t="s">
        <v>241</v>
      </c>
      <c r="BM553" s="246" t="s">
        <v>1730</v>
      </c>
    </row>
    <row r="554" s="2" customFormat="1" ht="24.15" customHeight="1">
      <c r="A554" s="35"/>
      <c r="B554" s="36"/>
      <c r="C554" s="234" t="s">
        <v>1731</v>
      </c>
      <c r="D554" s="234" t="s">
        <v>179</v>
      </c>
      <c r="E554" s="235" t="s">
        <v>1732</v>
      </c>
      <c r="F554" s="236" t="s">
        <v>1733</v>
      </c>
      <c r="G554" s="237" t="s">
        <v>1051</v>
      </c>
      <c r="H554" s="259"/>
      <c r="I554" s="239"/>
      <c r="J554" s="240">
        <f>ROUND(I554*H554,2)</f>
        <v>0</v>
      </c>
      <c r="K554" s="241"/>
      <c r="L554" s="41"/>
      <c r="M554" s="242" t="s">
        <v>1</v>
      </c>
      <c r="N554" s="243" t="s">
        <v>40</v>
      </c>
      <c r="O554" s="94"/>
      <c r="P554" s="244">
        <f>O554*H554</f>
        <v>0</v>
      </c>
      <c r="Q554" s="244">
        <v>0</v>
      </c>
      <c r="R554" s="244">
        <f>Q554*H554</f>
        <v>0</v>
      </c>
      <c r="S554" s="244">
        <v>0</v>
      </c>
      <c r="T554" s="245">
        <f>S554*H554</f>
        <v>0</v>
      </c>
      <c r="U554" s="35"/>
      <c r="V554" s="35"/>
      <c r="W554" s="35"/>
      <c r="X554" s="35"/>
      <c r="Y554" s="35"/>
      <c r="Z554" s="35"/>
      <c r="AA554" s="35"/>
      <c r="AB554" s="35"/>
      <c r="AC554" s="35"/>
      <c r="AD554" s="35"/>
      <c r="AE554" s="35"/>
      <c r="AR554" s="246" t="s">
        <v>241</v>
      </c>
      <c r="AT554" s="246" t="s">
        <v>179</v>
      </c>
      <c r="AU554" s="246" t="s">
        <v>87</v>
      </c>
      <c r="AY554" s="14" t="s">
        <v>177</v>
      </c>
      <c r="BE554" s="247">
        <f>IF(N554="základná",J554,0)</f>
        <v>0</v>
      </c>
      <c r="BF554" s="247">
        <f>IF(N554="znížená",J554,0)</f>
        <v>0</v>
      </c>
      <c r="BG554" s="247">
        <f>IF(N554="zákl. prenesená",J554,0)</f>
        <v>0</v>
      </c>
      <c r="BH554" s="247">
        <f>IF(N554="zníž. prenesená",J554,0)</f>
        <v>0</v>
      </c>
      <c r="BI554" s="247">
        <f>IF(N554="nulová",J554,0)</f>
        <v>0</v>
      </c>
      <c r="BJ554" s="14" t="s">
        <v>87</v>
      </c>
      <c r="BK554" s="247">
        <f>ROUND(I554*H554,2)</f>
        <v>0</v>
      </c>
      <c r="BL554" s="14" t="s">
        <v>241</v>
      </c>
      <c r="BM554" s="246" t="s">
        <v>1734</v>
      </c>
    </row>
    <row r="555" s="12" customFormat="1" ht="22.8" customHeight="1">
      <c r="A555" s="12"/>
      <c r="B555" s="218"/>
      <c r="C555" s="219"/>
      <c r="D555" s="220" t="s">
        <v>73</v>
      </c>
      <c r="E555" s="232" t="s">
        <v>1735</v>
      </c>
      <c r="F555" s="232" t="s">
        <v>1736</v>
      </c>
      <c r="G555" s="219"/>
      <c r="H555" s="219"/>
      <c r="I555" s="222"/>
      <c r="J555" s="233">
        <f>BK555</f>
        <v>0</v>
      </c>
      <c r="K555" s="219"/>
      <c r="L555" s="224"/>
      <c r="M555" s="225"/>
      <c r="N555" s="226"/>
      <c r="O555" s="226"/>
      <c r="P555" s="227">
        <f>SUM(P556:P564)</f>
        <v>0</v>
      </c>
      <c r="Q555" s="226"/>
      <c r="R555" s="227">
        <f>SUM(R556:R564)</f>
        <v>16.490528999999999</v>
      </c>
      <c r="S555" s="226"/>
      <c r="T555" s="228">
        <f>SUM(T556:T564)</f>
        <v>0</v>
      </c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R555" s="229" t="s">
        <v>87</v>
      </c>
      <c r="AT555" s="230" t="s">
        <v>73</v>
      </c>
      <c r="AU555" s="230" t="s">
        <v>81</v>
      </c>
      <c r="AY555" s="229" t="s">
        <v>177</v>
      </c>
      <c r="BK555" s="231">
        <f>SUM(BK556:BK564)</f>
        <v>0</v>
      </c>
    </row>
    <row r="556" s="2" customFormat="1" ht="24.15" customHeight="1">
      <c r="A556" s="35"/>
      <c r="B556" s="36"/>
      <c r="C556" s="234" t="s">
        <v>1737</v>
      </c>
      <c r="D556" s="234" t="s">
        <v>179</v>
      </c>
      <c r="E556" s="235" t="s">
        <v>1738</v>
      </c>
      <c r="F556" s="236" t="s">
        <v>1739</v>
      </c>
      <c r="G556" s="237" t="s">
        <v>182</v>
      </c>
      <c r="H556" s="238">
        <v>18.071999999999999</v>
      </c>
      <c r="I556" s="239"/>
      <c r="J556" s="240">
        <f>ROUND(I556*H556,2)</f>
        <v>0</v>
      </c>
      <c r="K556" s="241"/>
      <c r="L556" s="41"/>
      <c r="M556" s="242" t="s">
        <v>1</v>
      </c>
      <c r="N556" s="243" t="s">
        <v>40</v>
      </c>
      <c r="O556" s="94"/>
      <c r="P556" s="244">
        <f>O556*H556</f>
        <v>0</v>
      </c>
      <c r="Q556" s="244">
        <v>0.00365</v>
      </c>
      <c r="R556" s="244">
        <f>Q556*H556</f>
        <v>0.065962800000000002</v>
      </c>
      <c r="S556" s="244">
        <v>0</v>
      </c>
      <c r="T556" s="245">
        <f>S556*H556</f>
        <v>0</v>
      </c>
      <c r="U556" s="35"/>
      <c r="V556" s="35"/>
      <c r="W556" s="35"/>
      <c r="X556" s="35"/>
      <c r="Y556" s="35"/>
      <c r="Z556" s="35"/>
      <c r="AA556" s="35"/>
      <c r="AB556" s="35"/>
      <c r="AC556" s="35"/>
      <c r="AD556" s="35"/>
      <c r="AE556" s="35"/>
      <c r="AR556" s="246" t="s">
        <v>241</v>
      </c>
      <c r="AT556" s="246" t="s">
        <v>179</v>
      </c>
      <c r="AU556" s="246" t="s">
        <v>87</v>
      </c>
      <c r="AY556" s="14" t="s">
        <v>177</v>
      </c>
      <c r="BE556" s="247">
        <f>IF(N556="základná",J556,0)</f>
        <v>0</v>
      </c>
      <c r="BF556" s="247">
        <f>IF(N556="znížená",J556,0)</f>
        <v>0</v>
      </c>
      <c r="BG556" s="247">
        <f>IF(N556="zákl. prenesená",J556,0)</f>
        <v>0</v>
      </c>
      <c r="BH556" s="247">
        <f>IF(N556="zníž. prenesená",J556,0)</f>
        <v>0</v>
      </c>
      <c r="BI556" s="247">
        <f>IF(N556="nulová",J556,0)</f>
        <v>0</v>
      </c>
      <c r="BJ556" s="14" t="s">
        <v>87</v>
      </c>
      <c r="BK556" s="247">
        <f>ROUND(I556*H556,2)</f>
        <v>0</v>
      </c>
      <c r="BL556" s="14" t="s">
        <v>241</v>
      </c>
      <c r="BM556" s="246" t="s">
        <v>1740</v>
      </c>
    </row>
    <row r="557" s="2" customFormat="1" ht="16.5" customHeight="1">
      <c r="A557" s="35"/>
      <c r="B557" s="36"/>
      <c r="C557" s="248" t="s">
        <v>1741</v>
      </c>
      <c r="D557" s="248" t="s">
        <v>270</v>
      </c>
      <c r="E557" s="249" t="s">
        <v>1742</v>
      </c>
      <c r="F557" s="250" t="s">
        <v>1743</v>
      </c>
      <c r="G557" s="251" t="s">
        <v>182</v>
      </c>
      <c r="H557" s="252">
        <v>84.762</v>
      </c>
      <c r="I557" s="253"/>
      <c r="J557" s="254">
        <f>ROUND(I557*H557,2)</f>
        <v>0</v>
      </c>
      <c r="K557" s="255"/>
      <c r="L557" s="256"/>
      <c r="M557" s="257" t="s">
        <v>1</v>
      </c>
      <c r="N557" s="258" t="s">
        <v>40</v>
      </c>
      <c r="O557" s="94"/>
      <c r="P557" s="244">
        <f>O557*H557</f>
        <v>0</v>
      </c>
      <c r="Q557" s="244">
        <v>0.00046999999999999999</v>
      </c>
      <c r="R557" s="244">
        <f>Q557*H557</f>
        <v>0.039838140000000001</v>
      </c>
      <c r="S557" s="244">
        <v>0</v>
      </c>
      <c r="T557" s="245">
        <f>S557*H557</f>
        <v>0</v>
      </c>
      <c r="U557" s="35"/>
      <c r="V557" s="35"/>
      <c r="W557" s="35"/>
      <c r="X557" s="35"/>
      <c r="Y557" s="35"/>
      <c r="Z557" s="35"/>
      <c r="AA557" s="35"/>
      <c r="AB557" s="35"/>
      <c r="AC557" s="35"/>
      <c r="AD557" s="35"/>
      <c r="AE557" s="35"/>
      <c r="AR557" s="246" t="s">
        <v>307</v>
      </c>
      <c r="AT557" s="246" t="s">
        <v>270</v>
      </c>
      <c r="AU557" s="246" t="s">
        <v>87</v>
      </c>
      <c r="AY557" s="14" t="s">
        <v>177</v>
      </c>
      <c r="BE557" s="247">
        <f>IF(N557="základná",J557,0)</f>
        <v>0</v>
      </c>
      <c r="BF557" s="247">
        <f>IF(N557="znížená",J557,0)</f>
        <v>0</v>
      </c>
      <c r="BG557" s="247">
        <f>IF(N557="zákl. prenesená",J557,0)</f>
        <v>0</v>
      </c>
      <c r="BH557" s="247">
        <f>IF(N557="zníž. prenesená",J557,0)</f>
        <v>0</v>
      </c>
      <c r="BI557" s="247">
        <f>IF(N557="nulová",J557,0)</f>
        <v>0</v>
      </c>
      <c r="BJ557" s="14" t="s">
        <v>87</v>
      </c>
      <c r="BK557" s="247">
        <f>ROUND(I557*H557,2)</f>
        <v>0</v>
      </c>
      <c r="BL557" s="14" t="s">
        <v>241</v>
      </c>
      <c r="BM557" s="246" t="s">
        <v>1744</v>
      </c>
    </row>
    <row r="558" s="2" customFormat="1" ht="24.15" customHeight="1">
      <c r="A558" s="35"/>
      <c r="B558" s="36"/>
      <c r="C558" s="234" t="s">
        <v>1745</v>
      </c>
      <c r="D558" s="234" t="s">
        <v>179</v>
      </c>
      <c r="E558" s="235" t="s">
        <v>1746</v>
      </c>
      <c r="F558" s="236" t="s">
        <v>1747</v>
      </c>
      <c r="G558" s="237" t="s">
        <v>182</v>
      </c>
      <c r="H558" s="238">
        <v>247.91</v>
      </c>
      <c r="I558" s="239"/>
      <c r="J558" s="240">
        <f>ROUND(I558*H558,2)</f>
        <v>0</v>
      </c>
      <c r="K558" s="241"/>
      <c r="L558" s="41"/>
      <c r="M558" s="242" t="s">
        <v>1</v>
      </c>
      <c r="N558" s="243" t="s">
        <v>40</v>
      </c>
      <c r="O558" s="94"/>
      <c r="P558" s="244">
        <f>O558*H558</f>
        <v>0</v>
      </c>
      <c r="Q558" s="244">
        <v>0.00089999999999999998</v>
      </c>
      <c r="R558" s="244">
        <f>Q558*H558</f>
        <v>0.22311899999999998</v>
      </c>
      <c r="S558" s="244">
        <v>0</v>
      </c>
      <c r="T558" s="245">
        <f>S558*H558</f>
        <v>0</v>
      </c>
      <c r="U558" s="35"/>
      <c r="V558" s="35"/>
      <c r="W558" s="35"/>
      <c r="X558" s="35"/>
      <c r="Y558" s="35"/>
      <c r="Z558" s="35"/>
      <c r="AA558" s="35"/>
      <c r="AB558" s="35"/>
      <c r="AC558" s="35"/>
      <c r="AD558" s="35"/>
      <c r="AE558" s="35"/>
      <c r="AR558" s="246" t="s">
        <v>241</v>
      </c>
      <c r="AT558" s="246" t="s">
        <v>179</v>
      </c>
      <c r="AU558" s="246" t="s">
        <v>87</v>
      </c>
      <c r="AY558" s="14" t="s">
        <v>177</v>
      </c>
      <c r="BE558" s="247">
        <f>IF(N558="základná",J558,0)</f>
        <v>0</v>
      </c>
      <c r="BF558" s="247">
        <f>IF(N558="znížená",J558,0)</f>
        <v>0</v>
      </c>
      <c r="BG558" s="247">
        <f>IF(N558="zákl. prenesená",J558,0)</f>
        <v>0</v>
      </c>
      <c r="BH558" s="247">
        <f>IF(N558="zníž. prenesená",J558,0)</f>
        <v>0</v>
      </c>
      <c r="BI558" s="247">
        <f>IF(N558="nulová",J558,0)</f>
        <v>0</v>
      </c>
      <c r="BJ558" s="14" t="s">
        <v>87</v>
      </c>
      <c r="BK558" s="247">
        <f>ROUND(I558*H558,2)</f>
        <v>0</v>
      </c>
      <c r="BL558" s="14" t="s">
        <v>241</v>
      </c>
      <c r="BM558" s="246" t="s">
        <v>1748</v>
      </c>
    </row>
    <row r="559" s="2" customFormat="1" ht="24.15" customHeight="1">
      <c r="A559" s="35"/>
      <c r="B559" s="36"/>
      <c r="C559" s="234" t="s">
        <v>1749</v>
      </c>
      <c r="D559" s="234" t="s">
        <v>179</v>
      </c>
      <c r="E559" s="235" t="s">
        <v>1750</v>
      </c>
      <c r="F559" s="236" t="s">
        <v>1751</v>
      </c>
      <c r="G559" s="237" t="s">
        <v>182</v>
      </c>
      <c r="H559" s="238">
        <v>66.575000000000003</v>
      </c>
      <c r="I559" s="239"/>
      <c r="J559" s="240">
        <f>ROUND(I559*H559,2)</f>
        <v>0</v>
      </c>
      <c r="K559" s="241"/>
      <c r="L559" s="41"/>
      <c r="M559" s="242" t="s">
        <v>1</v>
      </c>
      <c r="N559" s="243" t="s">
        <v>40</v>
      </c>
      <c r="O559" s="94"/>
      <c r="P559" s="244">
        <f>O559*H559</f>
        <v>0</v>
      </c>
      <c r="Q559" s="244">
        <v>0.00089999999999999998</v>
      </c>
      <c r="R559" s="244">
        <f>Q559*H559</f>
        <v>0.059917499999999999</v>
      </c>
      <c r="S559" s="244">
        <v>0</v>
      </c>
      <c r="T559" s="245">
        <f>S559*H559</f>
        <v>0</v>
      </c>
      <c r="U559" s="35"/>
      <c r="V559" s="35"/>
      <c r="W559" s="35"/>
      <c r="X559" s="35"/>
      <c r="Y559" s="35"/>
      <c r="Z559" s="35"/>
      <c r="AA559" s="35"/>
      <c r="AB559" s="35"/>
      <c r="AC559" s="35"/>
      <c r="AD559" s="35"/>
      <c r="AE559" s="35"/>
      <c r="AR559" s="246" t="s">
        <v>241</v>
      </c>
      <c r="AT559" s="246" t="s">
        <v>179</v>
      </c>
      <c r="AU559" s="246" t="s">
        <v>87</v>
      </c>
      <c r="AY559" s="14" t="s">
        <v>177</v>
      </c>
      <c r="BE559" s="247">
        <f>IF(N559="základná",J559,0)</f>
        <v>0</v>
      </c>
      <c r="BF559" s="247">
        <f>IF(N559="znížená",J559,0)</f>
        <v>0</v>
      </c>
      <c r="BG559" s="247">
        <f>IF(N559="zákl. prenesená",J559,0)</f>
        <v>0</v>
      </c>
      <c r="BH559" s="247">
        <f>IF(N559="zníž. prenesená",J559,0)</f>
        <v>0</v>
      </c>
      <c r="BI559" s="247">
        <f>IF(N559="nulová",J559,0)</f>
        <v>0</v>
      </c>
      <c r="BJ559" s="14" t="s">
        <v>87</v>
      </c>
      <c r="BK559" s="247">
        <f>ROUND(I559*H559,2)</f>
        <v>0</v>
      </c>
      <c r="BL559" s="14" t="s">
        <v>241</v>
      </c>
      <c r="BM559" s="246" t="s">
        <v>1752</v>
      </c>
    </row>
    <row r="560" s="2" customFormat="1" ht="21.75" customHeight="1">
      <c r="A560" s="35"/>
      <c r="B560" s="36"/>
      <c r="C560" s="248" t="s">
        <v>1753</v>
      </c>
      <c r="D560" s="248" t="s">
        <v>270</v>
      </c>
      <c r="E560" s="249" t="s">
        <v>1754</v>
      </c>
      <c r="F560" s="250" t="s">
        <v>1755</v>
      </c>
      <c r="G560" s="251" t="s">
        <v>182</v>
      </c>
      <c r="H560" s="252">
        <v>68.572000000000003</v>
      </c>
      <c r="I560" s="253"/>
      <c r="J560" s="254">
        <f>ROUND(I560*H560,2)</f>
        <v>0</v>
      </c>
      <c r="K560" s="255"/>
      <c r="L560" s="256"/>
      <c r="M560" s="257" t="s">
        <v>1</v>
      </c>
      <c r="N560" s="258" t="s">
        <v>40</v>
      </c>
      <c r="O560" s="94"/>
      <c r="P560" s="244">
        <f>O560*H560</f>
        <v>0</v>
      </c>
      <c r="Q560" s="244">
        <v>0.021479999999999999</v>
      </c>
      <c r="R560" s="244">
        <f>Q560*H560</f>
        <v>1.4729265600000001</v>
      </c>
      <c r="S560" s="244">
        <v>0</v>
      </c>
      <c r="T560" s="245">
        <f>S560*H560</f>
        <v>0</v>
      </c>
      <c r="U560" s="35"/>
      <c r="V560" s="35"/>
      <c r="W560" s="35"/>
      <c r="X560" s="35"/>
      <c r="Y560" s="35"/>
      <c r="Z560" s="35"/>
      <c r="AA560" s="35"/>
      <c r="AB560" s="35"/>
      <c r="AC560" s="35"/>
      <c r="AD560" s="35"/>
      <c r="AE560" s="35"/>
      <c r="AR560" s="246" t="s">
        <v>307</v>
      </c>
      <c r="AT560" s="246" t="s">
        <v>270</v>
      </c>
      <c r="AU560" s="246" t="s">
        <v>87</v>
      </c>
      <c r="AY560" s="14" t="s">
        <v>177</v>
      </c>
      <c r="BE560" s="247">
        <f>IF(N560="základná",J560,0)</f>
        <v>0</v>
      </c>
      <c r="BF560" s="247">
        <f>IF(N560="znížená",J560,0)</f>
        <v>0</v>
      </c>
      <c r="BG560" s="247">
        <f>IF(N560="zákl. prenesená",J560,0)</f>
        <v>0</v>
      </c>
      <c r="BH560" s="247">
        <f>IF(N560="zníž. prenesená",J560,0)</f>
        <v>0</v>
      </c>
      <c r="BI560" s="247">
        <f>IF(N560="nulová",J560,0)</f>
        <v>0</v>
      </c>
      <c r="BJ560" s="14" t="s">
        <v>87</v>
      </c>
      <c r="BK560" s="247">
        <f>ROUND(I560*H560,2)</f>
        <v>0</v>
      </c>
      <c r="BL560" s="14" t="s">
        <v>241</v>
      </c>
      <c r="BM560" s="246" t="s">
        <v>1756</v>
      </c>
    </row>
    <row r="561" s="2" customFormat="1" ht="24.15" customHeight="1">
      <c r="A561" s="35"/>
      <c r="B561" s="36"/>
      <c r="C561" s="234" t="s">
        <v>1757</v>
      </c>
      <c r="D561" s="234" t="s">
        <v>179</v>
      </c>
      <c r="E561" s="235" t="s">
        <v>1758</v>
      </c>
      <c r="F561" s="236" t="s">
        <v>1759</v>
      </c>
      <c r="G561" s="237" t="s">
        <v>223</v>
      </c>
      <c r="H561" s="238">
        <v>491.97899999999998</v>
      </c>
      <c r="I561" s="239"/>
      <c r="J561" s="240">
        <f>ROUND(I561*H561,2)</f>
        <v>0</v>
      </c>
      <c r="K561" s="241"/>
      <c r="L561" s="41"/>
      <c r="M561" s="242" t="s">
        <v>1</v>
      </c>
      <c r="N561" s="243" t="s">
        <v>40</v>
      </c>
      <c r="O561" s="94"/>
      <c r="P561" s="244">
        <f>O561*H561</f>
        <v>0</v>
      </c>
      <c r="Q561" s="244">
        <v>0.0040000000000000001</v>
      </c>
      <c r="R561" s="244">
        <f>Q561*H561</f>
        <v>1.967916</v>
      </c>
      <c r="S561" s="244">
        <v>0</v>
      </c>
      <c r="T561" s="245">
        <f>S561*H561</f>
        <v>0</v>
      </c>
      <c r="U561" s="35"/>
      <c r="V561" s="35"/>
      <c r="W561" s="35"/>
      <c r="X561" s="35"/>
      <c r="Y561" s="35"/>
      <c r="Z561" s="35"/>
      <c r="AA561" s="35"/>
      <c r="AB561" s="35"/>
      <c r="AC561" s="35"/>
      <c r="AD561" s="35"/>
      <c r="AE561" s="35"/>
      <c r="AR561" s="246" t="s">
        <v>241</v>
      </c>
      <c r="AT561" s="246" t="s">
        <v>179</v>
      </c>
      <c r="AU561" s="246" t="s">
        <v>87</v>
      </c>
      <c r="AY561" s="14" t="s">
        <v>177</v>
      </c>
      <c r="BE561" s="247">
        <f>IF(N561="základná",J561,0)</f>
        <v>0</v>
      </c>
      <c r="BF561" s="247">
        <f>IF(N561="znížená",J561,0)</f>
        <v>0</v>
      </c>
      <c r="BG561" s="247">
        <f>IF(N561="zákl. prenesená",J561,0)</f>
        <v>0</v>
      </c>
      <c r="BH561" s="247">
        <f>IF(N561="zníž. prenesená",J561,0)</f>
        <v>0</v>
      </c>
      <c r="BI561" s="247">
        <f>IF(N561="nulová",J561,0)</f>
        <v>0</v>
      </c>
      <c r="BJ561" s="14" t="s">
        <v>87</v>
      </c>
      <c r="BK561" s="247">
        <f>ROUND(I561*H561,2)</f>
        <v>0</v>
      </c>
      <c r="BL561" s="14" t="s">
        <v>241</v>
      </c>
      <c r="BM561" s="246" t="s">
        <v>1760</v>
      </c>
    </row>
    <row r="562" s="2" customFormat="1" ht="21.75" customHeight="1">
      <c r="A562" s="35"/>
      <c r="B562" s="36"/>
      <c r="C562" s="248" t="s">
        <v>1761</v>
      </c>
      <c r="D562" s="248" t="s">
        <v>270</v>
      </c>
      <c r="E562" s="249" t="s">
        <v>1762</v>
      </c>
      <c r="F562" s="250" t="s">
        <v>1763</v>
      </c>
      <c r="G562" s="251" t="s">
        <v>223</v>
      </c>
      <c r="H562" s="252">
        <v>440.17099999999999</v>
      </c>
      <c r="I562" s="253"/>
      <c r="J562" s="254">
        <f>ROUND(I562*H562,2)</f>
        <v>0</v>
      </c>
      <c r="K562" s="255"/>
      <c r="L562" s="256"/>
      <c r="M562" s="257" t="s">
        <v>1</v>
      </c>
      <c r="N562" s="258" t="s">
        <v>40</v>
      </c>
      <c r="O562" s="94"/>
      <c r="P562" s="244">
        <f>O562*H562</f>
        <v>0</v>
      </c>
      <c r="Q562" s="244">
        <v>0.021479999999999999</v>
      </c>
      <c r="R562" s="244">
        <f>Q562*H562</f>
        <v>9.4548730799999987</v>
      </c>
      <c r="S562" s="244">
        <v>0</v>
      </c>
      <c r="T562" s="245">
        <f>S562*H562</f>
        <v>0</v>
      </c>
      <c r="U562" s="35"/>
      <c r="V562" s="35"/>
      <c r="W562" s="35"/>
      <c r="X562" s="35"/>
      <c r="Y562" s="35"/>
      <c r="Z562" s="35"/>
      <c r="AA562" s="35"/>
      <c r="AB562" s="35"/>
      <c r="AC562" s="35"/>
      <c r="AD562" s="35"/>
      <c r="AE562" s="35"/>
      <c r="AR562" s="246" t="s">
        <v>307</v>
      </c>
      <c r="AT562" s="246" t="s">
        <v>270</v>
      </c>
      <c r="AU562" s="246" t="s">
        <v>87</v>
      </c>
      <c r="AY562" s="14" t="s">
        <v>177</v>
      </c>
      <c r="BE562" s="247">
        <f>IF(N562="základná",J562,0)</f>
        <v>0</v>
      </c>
      <c r="BF562" s="247">
        <f>IF(N562="znížená",J562,0)</f>
        <v>0</v>
      </c>
      <c r="BG562" s="247">
        <f>IF(N562="zákl. prenesená",J562,0)</f>
        <v>0</v>
      </c>
      <c r="BH562" s="247">
        <f>IF(N562="zníž. prenesená",J562,0)</f>
        <v>0</v>
      </c>
      <c r="BI562" s="247">
        <f>IF(N562="nulová",J562,0)</f>
        <v>0</v>
      </c>
      <c r="BJ562" s="14" t="s">
        <v>87</v>
      </c>
      <c r="BK562" s="247">
        <f>ROUND(I562*H562,2)</f>
        <v>0</v>
      </c>
      <c r="BL562" s="14" t="s">
        <v>241</v>
      </c>
      <c r="BM562" s="246" t="s">
        <v>1764</v>
      </c>
    </row>
    <row r="563" s="2" customFormat="1" ht="24.15" customHeight="1">
      <c r="A563" s="35"/>
      <c r="B563" s="36"/>
      <c r="C563" s="248" t="s">
        <v>1765</v>
      </c>
      <c r="D563" s="248" t="s">
        <v>270</v>
      </c>
      <c r="E563" s="249" t="s">
        <v>1766</v>
      </c>
      <c r="F563" s="250" t="s">
        <v>1767</v>
      </c>
      <c r="G563" s="251" t="s">
        <v>223</v>
      </c>
      <c r="H563" s="252">
        <v>149.25399999999999</v>
      </c>
      <c r="I563" s="253"/>
      <c r="J563" s="254">
        <f>ROUND(I563*H563,2)</f>
        <v>0</v>
      </c>
      <c r="K563" s="255"/>
      <c r="L563" s="256"/>
      <c r="M563" s="257" t="s">
        <v>1</v>
      </c>
      <c r="N563" s="258" t="s">
        <v>40</v>
      </c>
      <c r="O563" s="94"/>
      <c r="P563" s="244">
        <f>O563*H563</f>
        <v>0</v>
      </c>
      <c r="Q563" s="244">
        <v>0.021479999999999999</v>
      </c>
      <c r="R563" s="244">
        <f>Q563*H563</f>
        <v>3.2059759199999998</v>
      </c>
      <c r="S563" s="244">
        <v>0</v>
      </c>
      <c r="T563" s="245">
        <f>S563*H563</f>
        <v>0</v>
      </c>
      <c r="U563" s="35"/>
      <c r="V563" s="35"/>
      <c r="W563" s="35"/>
      <c r="X563" s="35"/>
      <c r="Y563" s="35"/>
      <c r="Z563" s="35"/>
      <c r="AA563" s="35"/>
      <c r="AB563" s="35"/>
      <c r="AC563" s="35"/>
      <c r="AD563" s="35"/>
      <c r="AE563" s="35"/>
      <c r="AR563" s="246" t="s">
        <v>307</v>
      </c>
      <c r="AT563" s="246" t="s">
        <v>270</v>
      </c>
      <c r="AU563" s="246" t="s">
        <v>87</v>
      </c>
      <c r="AY563" s="14" t="s">
        <v>177</v>
      </c>
      <c r="BE563" s="247">
        <f>IF(N563="základná",J563,0)</f>
        <v>0</v>
      </c>
      <c r="BF563" s="247">
        <f>IF(N563="znížená",J563,0)</f>
        <v>0</v>
      </c>
      <c r="BG563" s="247">
        <f>IF(N563="zákl. prenesená",J563,0)</f>
        <v>0</v>
      </c>
      <c r="BH563" s="247">
        <f>IF(N563="zníž. prenesená",J563,0)</f>
        <v>0</v>
      </c>
      <c r="BI563" s="247">
        <f>IF(N563="nulová",J563,0)</f>
        <v>0</v>
      </c>
      <c r="BJ563" s="14" t="s">
        <v>87</v>
      </c>
      <c r="BK563" s="247">
        <f>ROUND(I563*H563,2)</f>
        <v>0</v>
      </c>
      <c r="BL563" s="14" t="s">
        <v>241</v>
      </c>
      <c r="BM563" s="246" t="s">
        <v>1768</v>
      </c>
    </row>
    <row r="564" s="2" customFormat="1" ht="24.15" customHeight="1">
      <c r="A564" s="35"/>
      <c r="B564" s="36"/>
      <c r="C564" s="234" t="s">
        <v>1769</v>
      </c>
      <c r="D564" s="234" t="s">
        <v>179</v>
      </c>
      <c r="E564" s="235" t="s">
        <v>1770</v>
      </c>
      <c r="F564" s="236" t="s">
        <v>1771</v>
      </c>
      <c r="G564" s="237" t="s">
        <v>1051</v>
      </c>
      <c r="H564" s="259"/>
      <c r="I564" s="239"/>
      <c r="J564" s="240">
        <f>ROUND(I564*H564,2)</f>
        <v>0</v>
      </c>
      <c r="K564" s="241"/>
      <c r="L564" s="41"/>
      <c r="M564" s="242" t="s">
        <v>1</v>
      </c>
      <c r="N564" s="243" t="s">
        <v>40</v>
      </c>
      <c r="O564" s="94"/>
      <c r="P564" s="244">
        <f>O564*H564</f>
        <v>0</v>
      </c>
      <c r="Q564" s="244">
        <v>0</v>
      </c>
      <c r="R564" s="244">
        <f>Q564*H564</f>
        <v>0</v>
      </c>
      <c r="S564" s="244">
        <v>0</v>
      </c>
      <c r="T564" s="245">
        <f>S564*H564</f>
        <v>0</v>
      </c>
      <c r="U564" s="35"/>
      <c r="V564" s="35"/>
      <c r="W564" s="35"/>
      <c r="X564" s="35"/>
      <c r="Y564" s="35"/>
      <c r="Z564" s="35"/>
      <c r="AA564" s="35"/>
      <c r="AB564" s="35"/>
      <c r="AC564" s="35"/>
      <c r="AD564" s="35"/>
      <c r="AE564" s="35"/>
      <c r="AR564" s="246" t="s">
        <v>241</v>
      </c>
      <c r="AT564" s="246" t="s">
        <v>179</v>
      </c>
      <c r="AU564" s="246" t="s">
        <v>87</v>
      </c>
      <c r="AY564" s="14" t="s">
        <v>177</v>
      </c>
      <c r="BE564" s="247">
        <f>IF(N564="základná",J564,0)</f>
        <v>0</v>
      </c>
      <c r="BF564" s="247">
        <f>IF(N564="znížená",J564,0)</f>
        <v>0</v>
      </c>
      <c r="BG564" s="247">
        <f>IF(N564="zákl. prenesená",J564,0)</f>
        <v>0</v>
      </c>
      <c r="BH564" s="247">
        <f>IF(N564="zníž. prenesená",J564,0)</f>
        <v>0</v>
      </c>
      <c r="BI564" s="247">
        <f>IF(N564="nulová",J564,0)</f>
        <v>0</v>
      </c>
      <c r="BJ564" s="14" t="s">
        <v>87</v>
      </c>
      <c r="BK564" s="247">
        <f>ROUND(I564*H564,2)</f>
        <v>0</v>
      </c>
      <c r="BL564" s="14" t="s">
        <v>241</v>
      </c>
      <c r="BM564" s="246" t="s">
        <v>1772</v>
      </c>
    </row>
    <row r="565" s="12" customFormat="1" ht="22.8" customHeight="1">
      <c r="A565" s="12"/>
      <c r="B565" s="218"/>
      <c r="C565" s="219"/>
      <c r="D565" s="220" t="s">
        <v>73</v>
      </c>
      <c r="E565" s="232" t="s">
        <v>1773</v>
      </c>
      <c r="F565" s="232" t="s">
        <v>1774</v>
      </c>
      <c r="G565" s="219"/>
      <c r="H565" s="219"/>
      <c r="I565" s="222"/>
      <c r="J565" s="233">
        <f>BK565</f>
        <v>0</v>
      </c>
      <c r="K565" s="219"/>
      <c r="L565" s="224"/>
      <c r="M565" s="225"/>
      <c r="N565" s="226"/>
      <c r="O565" s="226"/>
      <c r="P565" s="227">
        <f>SUM(P566:P574)</f>
        <v>0</v>
      </c>
      <c r="Q565" s="226"/>
      <c r="R565" s="227">
        <f>SUM(R566:R574)</f>
        <v>1.7906241399999998</v>
      </c>
      <c r="S565" s="226"/>
      <c r="T565" s="228">
        <f>SUM(T566:T574)</f>
        <v>0.35853599999999997</v>
      </c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R565" s="229" t="s">
        <v>87</v>
      </c>
      <c r="AT565" s="230" t="s">
        <v>73</v>
      </c>
      <c r="AU565" s="230" t="s">
        <v>81</v>
      </c>
      <c r="AY565" s="229" t="s">
        <v>177</v>
      </c>
      <c r="BK565" s="231">
        <f>SUM(BK566:BK574)</f>
        <v>0</v>
      </c>
    </row>
    <row r="566" s="2" customFormat="1" ht="16.5" customHeight="1">
      <c r="A566" s="35"/>
      <c r="B566" s="36"/>
      <c r="C566" s="234" t="s">
        <v>1775</v>
      </c>
      <c r="D566" s="234" t="s">
        <v>179</v>
      </c>
      <c r="E566" s="235" t="s">
        <v>1776</v>
      </c>
      <c r="F566" s="236" t="s">
        <v>1777</v>
      </c>
      <c r="G566" s="237" t="s">
        <v>182</v>
      </c>
      <c r="H566" s="238">
        <v>159.38</v>
      </c>
      <c r="I566" s="239"/>
      <c r="J566" s="240">
        <f>ROUND(I566*H566,2)</f>
        <v>0</v>
      </c>
      <c r="K566" s="241"/>
      <c r="L566" s="41"/>
      <c r="M566" s="242" t="s">
        <v>1</v>
      </c>
      <c r="N566" s="243" t="s">
        <v>40</v>
      </c>
      <c r="O566" s="94"/>
      <c r="P566" s="244">
        <f>O566*H566</f>
        <v>0</v>
      </c>
      <c r="Q566" s="244">
        <v>0</v>
      </c>
      <c r="R566" s="244">
        <f>Q566*H566</f>
        <v>0</v>
      </c>
      <c r="S566" s="244">
        <v>0.001</v>
      </c>
      <c r="T566" s="245">
        <f>S566*H566</f>
        <v>0.15937999999999999</v>
      </c>
      <c r="U566" s="35"/>
      <c r="V566" s="35"/>
      <c r="W566" s="35"/>
      <c r="X566" s="35"/>
      <c r="Y566" s="35"/>
      <c r="Z566" s="35"/>
      <c r="AA566" s="35"/>
      <c r="AB566" s="35"/>
      <c r="AC566" s="35"/>
      <c r="AD566" s="35"/>
      <c r="AE566" s="35"/>
      <c r="AR566" s="246" t="s">
        <v>241</v>
      </c>
      <c r="AT566" s="246" t="s">
        <v>179</v>
      </c>
      <c r="AU566" s="246" t="s">
        <v>87</v>
      </c>
      <c r="AY566" s="14" t="s">
        <v>177</v>
      </c>
      <c r="BE566" s="247">
        <f>IF(N566="základná",J566,0)</f>
        <v>0</v>
      </c>
      <c r="BF566" s="247">
        <f>IF(N566="znížená",J566,0)</f>
        <v>0</v>
      </c>
      <c r="BG566" s="247">
        <f>IF(N566="zákl. prenesená",J566,0)</f>
        <v>0</v>
      </c>
      <c r="BH566" s="247">
        <f>IF(N566="zníž. prenesená",J566,0)</f>
        <v>0</v>
      </c>
      <c r="BI566" s="247">
        <f>IF(N566="nulová",J566,0)</f>
        <v>0</v>
      </c>
      <c r="BJ566" s="14" t="s">
        <v>87</v>
      </c>
      <c r="BK566" s="247">
        <f>ROUND(I566*H566,2)</f>
        <v>0</v>
      </c>
      <c r="BL566" s="14" t="s">
        <v>241</v>
      </c>
      <c r="BM566" s="246" t="s">
        <v>1778</v>
      </c>
    </row>
    <row r="567" s="2" customFormat="1" ht="16.5" customHeight="1">
      <c r="A567" s="35"/>
      <c r="B567" s="36"/>
      <c r="C567" s="234" t="s">
        <v>1779</v>
      </c>
      <c r="D567" s="234" t="s">
        <v>179</v>
      </c>
      <c r="E567" s="235" t="s">
        <v>1780</v>
      </c>
      <c r="F567" s="236" t="s">
        <v>1781</v>
      </c>
      <c r="G567" s="237" t="s">
        <v>182</v>
      </c>
      <c r="H567" s="238">
        <v>271.096</v>
      </c>
      <c r="I567" s="239"/>
      <c r="J567" s="240">
        <f>ROUND(I567*H567,2)</f>
        <v>0</v>
      </c>
      <c r="K567" s="241"/>
      <c r="L567" s="41"/>
      <c r="M567" s="242" t="s">
        <v>1</v>
      </c>
      <c r="N567" s="243" t="s">
        <v>40</v>
      </c>
      <c r="O567" s="94"/>
      <c r="P567" s="244">
        <f>O567*H567</f>
        <v>0</v>
      </c>
      <c r="Q567" s="244">
        <v>4.0000000000000003E-05</v>
      </c>
      <c r="R567" s="244">
        <f>Q567*H567</f>
        <v>0.01084384</v>
      </c>
      <c r="S567" s="244">
        <v>0</v>
      </c>
      <c r="T567" s="245">
        <f>S567*H567</f>
        <v>0</v>
      </c>
      <c r="U567" s="35"/>
      <c r="V567" s="35"/>
      <c r="W567" s="35"/>
      <c r="X567" s="35"/>
      <c r="Y567" s="35"/>
      <c r="Z567" s="35"/>
      <c r="AA567" s="35"/>
      <c r="AB567" s="35"/>
      <c r="AC567" s="35"/>
      <c r="AD567" s="35"/>
      <c r="AE567" s="35"/>
      <c r="AR567" s="246" t="s">
        <v>241</v>
      </c>
      <c r="AT567" s="246" t="s">
        <v>179</v>
      </c>
      <c r="AU567" s="246" t="s">
        <v>87</v>
      </c>
      <c r="AY567" s="14" t="s">
        <v>177</v>
      </c>
      <c r="BE567" s="247">
        <f>IF(N567="základná",J567,0)</f>
        <v>0</v>
      </c>
      <c r="BF567" s="247">
        <f>IF(N567="znížená",J567,0)</f>
        <v>0</v>
      </c>
      <c r="BG567" s="247">
        <f>IF(N567="zákl. prenesená",J567,0)</f>
        <v>0</v>
      </c>
      <c r="BH567" s="247">
        <f>IF(N567="zníž. prenesená",J567,0)</f>
        <v>0</v>
      </c>
      <c r="BI567" s="247">
        <f>IF(N567="nulová",J567,0)</f>
        <v>0</v>
      </c>
      <c r="BJ567" s="14" t="s">
        <v>87</v>
      </c>
      <c r="BK567" s="247">
        <f>ROUND(I567*H567,2)</f>
        <v>0</v>
      </c>
      <c r="BL567" s="14" t="s">
        <v>241</v>
      </c>
      <c r="BM567" s="246" t="s">
        <v>1782</v>
      </c>
    </row>
    <row r="568" s="2" customFormat="1" ht="24.15" customHeight="1">
      <c r="A568" s="35"/>
      <c r="B568" s="36"/>
      <c r="C568" s="234" t="s">
        <v>1783</v>
      </c>
      <c r="D568" s="234" t="s">
        <v>179</v>
      </c>
      <c r="E568" s="235" t="s">
        <v>1784</v>
      </c>
      <c r="F568" s="236" t="s">
        <v>1785</v>
      </c>
      <c r="G568" s="237" t="s">
        <v>223</v>
      </c>
      <c r="H568" s="238">
        <v>199.15600000000001</v>
      </c>
      <c r="I568" s="239"/>
      <c r="J568" s="240">
        <f>ROUND(I568*H568,2)</f>
        <v>0</v>
      </c>
      <c r="K568" s="241"/>
      <c r="L568" s="41"/>
      <c r="M568" s="242" t="s">
        <v>1</v>
      </c>
      <c r="N568" s="243" t="s">
        <v>40</v>
      </c>
      <c r="O568" s="94"/>
      <c r="P568" s="244">
        <f>O568*H568</f>
        <v>0</v>
      </c>
      <c r="Q568" s="244">
        <v>0</v>
      </c>
      <c r="R568" s="244">
        <f>Q568*H568</f>
        <v>0</v>
      </c>
      <c r="S568" s="244">
        <v>0.001</v>
      </c>
      <c r="T568" s="245">
        <f>S568*H568</f>
        <v>0.199156</v>
      </c>
      <c r="U568" s="35"/>
      <c r="V568" s="35"/>
      <c r="W568" s="35"/>
      <c r="X568" s="35"/>
      <c r="Y568" s="35"/>
      <c r="Z568" s="35"/>
      <c r="AA568" s="35"/>
      <c r="AB568" s="35"/>
      <c r="AC568" s="35"/>
      <c r="AD568" s="35"/>
      <c r="AE568" s="35"/>
      <c r="AR568" s="246" t="s">
        <v>241</v>
      </c>
      <c r="AT568" s="246" t="s">
        <v>179</v>
      </c>
      <c r="AU568" s="246" t="s">
        <v>87</v>
      </c>
      <c r="AY568" s="14" t="s">
        <v>177</v>
      </c>
      <c r="BE568" s="247">
        <f>IF(N568="základná",J568,0)</f>
        <v>0</v>
      </c>
      <c r="BF568" s="247">
        <f>IF(N568="znížená",J568,0)</f>
        <v>0</v>
      </c>
      <c r="BG568" s="247">
        <f>IF(N568="zákl. prenesená",J568,0)</f>
        <v>0</v>
      </c>
      <c r="BH568" s="247">
        <f>IF(N568="zníž. prenesená",J568,0)</f>
        <v>0</v>
      </c>
      <c r="BI568" s="247">
        <f>IF(N568="nulová",J568,0)</f>
        <v>0</v>
      </c>
      <c r="BJ568" s="14" t="s">
        <v>87</v>
      </c>
      <c r="BK568" s="247">
        <f>ROUND(I568*H568,2)</f>
        <v>0</v>
      </c>
      <c r="BL568" s="14" t="s">
        <v>241</v>
      </c>
      <c r="BM568" s="246" t="s">
        <v>1786</v>
      </c>
    </row>
    <row r="569" s="2" customFormat="1" ht="16.5" customHeight="1">
      <c r="A569" s="35"/>
      <c r="B569" s="36"/>
      <c r="C569" s="234" t="s">
        <v>1787</v>
      </c>
      <c r="D569" s="234" t="s">
        <v>179</v>
      </c>
      <c r="E569" s="235" t="s">
        <v>1788</v>
      </c>
      <c r="F569" s="236" t="s">
        <v>1789</v>
      </c>
      <c r="G569" s="237" t="s">
        <v>223</v>
      </c>
      <c r="H569" s="238">
        <v>499.14499999999998</v>
      </c>
      <c r="I569" s="239"/>
      <c r="J569" s="240">
        <f>ROUND(I569*H569,2)</f>
        <v>0</v>
      </c>
      <c r="K569" s="241"/>
      <c r="L569" s="41"/>
      <c r="M569" s="242" t="s">
        <v>1</v>
      </c>
      <c r="N569" s="243" t="s">
        <v>40</v>
      </c>
      <c r="O569" s="94"/>
      <c r="P569" s="244">
        <f>O569*H569</f>
        <v>0</v>
      </c>
      <c r="Q569" s="244">
        <v>0.00029999999999999997</v>
      </c>
      <c r="R569" s="244">
        <f>Q569*H569</f>
        <v>0.14974349999999997</v>
      </c>
      <c r="S569" s="244">
        <v>0</v>
      </c>
      <c r="T569" s="245">
        <f>S569*H569</f>
        <v>0</v>
      </c>
      <c r="U569" s="35"/>
      <c r="V569" s="35"/>
      <c r="W569" s="35"/>
      <c r="X569" s="35"/>
      <c r="Y569" s="35"/>
      <c r="Z569" s="35"/>
      <c r="AA569" s="35"/>
      <c r="AB569" s="35"/>
      <c r="AC569" s="35"/>
      <c r="AD569" s="35"/>
      <c r="AE569" s="35"/>
      <c r="AR569" s="246" t="s">
        <v>241</v>
      </c>
      <c r="AT569" s="246" t="s">
        <v>179</v>
      </c>
      <c r="AU569" s="246" t="s">
        <v>87</v>
      </c>
      <c r="AY569" s="14" t="s">
        <v>177</v>
      </c>
      <c r="BE569" s="247">
        <f>IF(N569="základná",J569,0)</f>
        <v>0</v>
      </c>
      <c r="BF569" s="247">
        <f>IF(N569="znížená",J569,0)</f>
        <v>0</v>
      </c>
      <c r="BG569" s="247">
        <f>IF(N569="zákl. prenesená",J569,0)</f>
        <v>0</v>
      </c>
      <c r="BH569" s="247">
        <f>IF(N569="zníž. prenesená",J569,0)</f>
        <v>0</v>
      </c>
      <c r="BI569" s="247">
        <f>IF(N569="nulová",J569,0)</f>
        <v>0</v>
      </c>
      <c r="BJ569" s="14" t="s">
        <v>87</v>
      </c>
      <c r="BK569" s="247">
        <f>ROUND(I569*H569,2)</f>
        <v>0</v>
      </c>
      <c r="BL569" s="14" t="s">
        <v>241</v>
      </c>
      <c r="BM569" s="246" t="s">
        <v>1790</v>
      </c>
    </row>
    <row r="570" s="2" customFormat="1" ht="24.15" customHeight="1">
      <c r="A570" s="35"/>
      <c r="B570" s="36"/>
      <c r="C570" s="248" t="s">
        <v>1791</v>
      </c>
      <c r="D570" s="248" t="s">
        <v>270</v>
      </c>
      <c r="E570" s="249" t="s">
        <v>1792</v>
      </c>
      <c r="F570" s="250" t="s">
        <v>1793</v>
      </c>
      <c r="G570" s="251" t="s">
        <v>223</v>
      </c>
      <c r="H570" s="252">
        <v>549.05999999999995</v>
      </c>
      <c r="I570" s="253"/>
      <c r="J570" s="254">
        <f>ROUND(I570*H570,2)</f>
        <v>0</v>
      </c>
      <c r="K570" s="255"/>
      <c r="L570" s="256"/>
      <c r="M570" s="257" t="s">
        <v>1</v>
      </c>
      <c r="N570" s="258" t="s">
        <v>40</v>
      </c>
      <c r="O570" s="94"/>
      <c r="P570" s="244">
        <f>O570*H570</f>
        <v>0</v>
      </c>
      <c r="Q570" s="244">
        <v>0.0028999999999999998</v>
      </c>
      <c r="R570" s="244">
        <f>Q570*H570</f>
        <v>1.5922739999999998</v>
      </c>
      <c r="S570" s="244">
        <v>0</v>
      </c>
      <c r="T570" s="245">
        <f>S570*H570</f>
        <v>0</v>
      </c>
      <c r="U570" s="35"/>
      <c r="V570" s="35"/>
      <c r="W570" s="35"/>
      <c r="X570" s="35"/>
      <c r="Y570" s="35"/>
      <c r="Z570" s="35"/>
      <c r="AA570" s="35"/>
      <c r="AB570" s="35"/>
      <c r="AC570" s="35"/>
      <c r="AD570" s="35"/>
      <c r="AE570" s="35"/>
      <c r="AR570" s="246" t="s">
        <v>307</v>
      </c>
      <c r="AT570" s="246" t="s">
        <v>270</v>
      </c>
      <c r="AU570" s="246" t="s">
        <v>87</v>
      </c>
      <c r="AY570" s="14" t="s">
        <v>177</v>
      </c>
      <c r="BE570" s="247">
        <f>IF(N570="základná",J570,0)</f>
        <v>0</v>
      </c>
      <c r="BF570" s="247">
        <f>IF(N570="znížená",J570,0)</f>
        <v>0</v>
      </c>
      <c r="BG570" s="247">
        <f>IF(N570="zákl. prenesená",J570,0)</f>
        <v>0</v>
      </c>
      <c r="BH570" s="247">
        <f>IF(N570="zníž. prenesená",J570,0)</f>
        <v>0</v>
      </c>
      <c r="BI570" s="247">
        <f>IF(N570="nulová",J570,0)</f>
        <v>0</v>
      </c>
      <c r="BJ570" s="14" t="s">
        <v>87</v>
      </c>
      <c r="BK570" s="247">
        <f>ROUND(I570*H570,2)</f>
        <v>0</v>
      </c>
      <c r="BL570" s="14" t="s">
        <v>241</v>
      </c>
      <c r="BM570" s="246" t="s">
        <v>1794</v>
      </c>
    </row>
    <row r="571" s="2" customFormat="1" ht="21.75" customHeight="1">
      <c r="A571" s="35"/>
      <c r="B571" s="36"/>
      <c r="C571" s="234" t="s">
        <v>1795</v>
      </c>
      <c r="D571" s="234" t="s">
        <v>179</v>
      </c>
      <c r="E571" s="235" t="s">
        <v>1796</v>
      </c>
      <c r="F571" s="236" t="s">
        <v>1797</v>
      </c>
      <c r="G571" s="237" t="s">
        <v>223</v>
      </c>
      <c r="H571" s="238">
        <v>472.03500000000002</v>
      </c>
      <c r="I571" s="239"/>
      <c r="J571" s="240">
        <f>ROUND(I571*H571,2)</f>
        <v>0</v>
      </c>
      <c r="K571" s="241"/>
      <c r="L571" s="41"/>
      <c r="M571" s="242" t="s">
        <v>1</v>
      </c>
      <c r="N571" s="243" t="s">
        <v>40</v>
      </c>
      <c r="O571" s="94"/>
      <c r="P571" s="244">
        <f>O571*H571</f>
        <v>0</v>
      </c>
      <c r="Q571" s="244">
        <v>0</v>
      </c>
      <c r="R571" s="244">
        <f>Q571*H571</f>
        <v>0</v>
      </c>
      <c r="S571" s="244">
        <v>0</v>
      </c>
      <c r="T571" s="245">
        <f>S571*H571</f>
        <v>0</v>
      </c>
      <c r="U571" s="35"/>
      <c r="V571" s="35"/>
      <c r="W571" s="35"/>
      <c r="X571" s="35"/>
      <c r="Y571" s="35"/>
      <c r="Z571" s="35"/>
      <c r="AA571" s="35"/>
      <c r="AB571" s="35"/>
      <c r="AC571" s="35"/>
      <c r="AD571" s="35"/>
      <c r="AE571" s="35"/>
      <c r="AR571" s="246" t="s">
        <v>241</v>
      </c>
      <c r="AT571" s="246" t="s">
        <v>179</v>
      </c>
      <c r="AU571" s="246" t="s">
        <v>87</v>
      </c>
      <c r="AY571" s="14" t="s">
        <v>177</v>
      </c>
      <c r="BE571" s="247">
        <f>IF(N571="základná",J571,0)</f>
        <v>0</v>
      </c>
      <c r="BF571" s="247">
        <f>IF(N571="znížená",J571,0)</f>
        <v>0</v>
      </c>
      <c r="BG571" s="247">
        <f>IF(N571="zákl. prenesená",J571,0)</f>
        <v>0</v>
      </c>
      <c r="BH571" s="247">
        <f>IF(N571="zníž. prenesená",J571,0)</f>
        <v>0</v>
      </c>
      <c r="BI571" s="247">
        <f>IF(N571="nulová",J571,0)</f>
        <v>0</v>
      </c>
      <c r="BJ571" s="14" t="s">
        <v>87</v>
      </c>
      <c r="BK571" s="247">
        <f>ROUND(I571*H571,2)</f>
        <v>0</v>
      </c>
      <c r="BL571" s="14" t="s">
        <v>241</v>
      </c>
      <c r="BM571" s="246" t="s">
        <v>1798</v>
      </c>
    </row>
    <row r="572" s="2" customFormat="1" ht="24.15" customHeight="1">
      <c r="A572" s="35"/>
      <c r="B572" s="36"/>
      <c r="C572" s="234" t="s">
        <v>1799</v>
      </c>
      <c r="D572" s="234" t="s">
        <v>179</v>
      </c>
      <c r="E572" s="235" t="s">
        <v>1800</v>
      </c>
      <c r="F572" s="236" t="s">
        <v>1801</v>
      </c>
      <c r="G572" s="237" t="s">
        <v>223</v>
      </c>
      <c r="H572" s="238">
        <v>472.03500000000002</v>
      </c>
      <c r="I572" s="239"/>
      <c r="J572" s="240">
        <f>ROUND(I572*H572,2)</f>
        <v>0</v>
      </c>
      <c r="K572" s="241"/>
      <c r="L572" s="41"/>
      <c r="M572" s="242" t="s">
        <v>1</v>
      </c>
      <c r="N572" s="243" t="s">
        <v>40</v>
      </c>
      <c r="O572" s="94"/>
      <c r="P572" s="244">
        <f>O572*H572</f>
        <v>0</v>
      </c>
      <c r="Q572" s="244">
        <v>8.0000000000000007E-05</v>
      </c>
      <c r="R572" s="244">
        <f>Q572*H572</f>
        <v>0.037762800000000006</v>
      </c>
      <c r="S572" s="244">
        <v>0</v>
      </c>
      <c r="T572" s="245">
        <f>S572*H572</f>
        <v>0</v>
      </c>
      <c r="U572" s="35"/>
      <c r="V572" s="35"/>
      <c r="W572" s="35"/>
      <c r="X572" s="35"/>
      <c r="Y572" s="35"/>
      <c r="Z572" s="35"/>
      <c r="AA572" s="35"/>
      <c r="AB572" s="35"/>
      <c r="AC572" s="35"/>
      <c r="AD572" s="35"/>
      <c r="AE572" s="35"/>
      <c r="AR572" s="246" t="s">
        <v>241</v>
      </c>
      <c r="AT572" s="246" t="s">
        <v>179</v>
      </c>
      <c r="AU572" s="246" t="s">
        <v>87</v>
      </c>
      <c r="AY572" s="14" t="s">
        <v>177</v>
      </c>
      <c r="BE572" s="247">
        <f>IF(N572="základná",J572,0)</f>
        <v>0</v>
      </c>
      <c r="BF572" s="247">
        <f>IF(N572="znížená",J572,0)</f>
        <v>0</v>
      </c>
      <c r="BG572" s="247">
        <f>IF(N572="zákl. prenesená",J572,0)</f>
        <v>0</v>
      </c>
      <c r="BH572" s="247">
        <f>IF(N572="zníž. prenesená",J572,0)</f>
        <v>0</v>
      </c>
      <c r="BI572" s="247">
        <f>IF(N572="nulová",J572,0)</f>
        <v>0</v>
      </c>
      <c r="BJ572" s="14" t="s">
        <v>87</v>
      </c>
      <c r="BK572" s="247">
        <f>ROUND(I572*H572,2)</f>
        <v>0</v>
      </c>
      <c r="BL572" s="14" t="s">
        <v>241</v>
      </c>
      <c r="BM572" s="246" t="s">
        <v>1802</v>
      </c>
    </row>
    <row r="573" s="2" customFormat="1" ht="24.15" customHeight="1">
      <c r="A573" s="35"/>
      <c r="B573" s="36"/>
      <c r="C573" s="234" t="s">
        <v>1803</v>
      </c>
      <c r="D573" s="234" t="s">
        <v>179</v>
      </c>
      <c r="E573" s="235" t="s">
        <v>1804</v>
      </c>
      <c r="F573" s="236" t="s">
        <v>1805</v>
      </c>
      <c r="G573" s="237" t="s">
        <v>223</v>
      </c>
      <c r="H573" s="238">
        <v>148.231</v>
      </c>
      <c r="I573" s="239"/>
      <c r="J573" s="240">
        <f>ROUND(I573*H573,2)</f>
        <v>0</v>
      </c>
      <c r="K573" s="241"/>
      <c r="L573" s="41"/>
      <c r="M573" s="242" t="s">
        <v>1</v>
      </c>
      <c r="N573" s="243" t="s">
        <v>40</v>
      </c>
      <c r="O573" s="94"/>
      <c r="P573" s="244">
        <f>O573*H573</f>
        <v>0</v>
      </c>
      <c r="Q573" s="244">
        <v>0</v>
      </c>
      <c r="R573" s="244">
        <f>Q573*H573</f>
        <v>0</v>
      </c>
      <c r="S573" s="244">
        <v>0</v>
      </c>
      <c r="T573" s="245">
        <f>S573*H573</f>
        <v>0</v>
      </c>
      <c r="U573" s="35"/>
      <c r="V573" s="35"/>
      <c r="W573" s="35"/>
      <c r="X573" s="35"/>
      <c r="Y573" s="35"/>
      <c r="Z573" s="35"/>
      <c r="AA573" s="35"/>
      <c r="AB573" s="35"/>
      <c r="AC573" s="35"/>
      <c r="AD573" s="35"/>
      <c r="AE573" s="35"/>
      <c r="AR573" s="246" t="s">
        <v>241</v>
      </c>
      <c r="AT573" s="246" t="s">
        <v>179</v>
      </c>
      <c r="AU573" s="246" t="s">
        <v>87</v>
      </c>
      <c r="AY573" s="14" t="s">
        <v>177</v>
      </c>
      <c r="BE573" s="247">
        <f>IF(N573="základná",J573,0)</f>
        <v>0</v>
      </c>
      <c r="BF573" s="247">
        <f>IF(N573="znížená",J573,0)</f>
        <v>0</v>
      </c>
      <c r="BG573" s="247">
        <f>IF(N573="zákl. prenesená",J573,0)</f>
        <v>0</v>
      </c>
      <c r="BH573" s="247">
        <f>IF(N573="zníž. prenesená",J573,0)</f>
        <v>0</v>
      </c>
      <c r="BI573" s="247">
        <f>IF(N573="nulová",J573,0)</f>
        <v>0</v>
      </c>
      <c r="BJ573" s="14" t="s">
        <v>87</v>
      </c>
      <c r="BK573" s="247">
        <f>ROUND(I573*H573,2)</f>
        <v>0</v>
      </c>
      <c r="BL573" s="14" t="s">
        <v>241</v>
      </c>
      <c r="BM573" s="246" t="s">
        <v>1806</v>
      </c>
    </row>
    <row r="574" s="2" customFormat="1" ht="24.15" customHeight="1">
      <c r="A574" s="35"/>
      <c r="B574" s="36"/>
      <c r="C574" s="234" t="s">
        <v>1807</v>
      </c>
      <c r="D574" s="234" t="s">
        <v>179</v>
      </c>
      <c r="E574" s="235" t="s">
        <v>1808</v>
      </c>
      <c r="F574" s="236" t="s">
        <v>1809</v>
      </c>
      <c r="G574" s="237" t="s">
        <v>1051</v>
      </c>
      <c r="H574" s="259"/>
      <c r="I574" s="239"/>
      <c r="J574" s="240">
        <f>ROUND(I574*H574,2)</f>
        <v>0</v>
      </c>
      <c r="K574" s="241"/>
      <c r="L574" s="41"/>
      <c r="M574" s="242" t="s">
        <v>1</v>
      </c>
      <c r="N574" s="243" t="s">
        <v>40</v>
      </c>
      <c r="O574" s="94"/>
      <c r="P574" s="244">
        <f>O574*H574</f>
        <v>0</v>
      </c>
      <c r="Q574" s="244">
        <v>0</v>
      </c>
      <c r="R574" s="244">
        <f>Q574*H574</f>
        <v>0</v>
      </c>
      <c r="S574" s="244">
        <v>0</v>
      </c>
      <c r="T574" s="245">
        <f>S574*H574</f>
        <v>0</v>
      </c>
      <c r="U574" s="35"/>
      <c r="V574" s="35"/>
      <c r="W574" s="35"/>
      <c r="X574" s="35"/>
      <c r="Y574" s="35"/>
      <c r="Z574" s="35"/>
      <c r="AA574" s="35"/>
      <c r="AB574" s="35"/>
      <c r="AC574" s="35"/>
      <c r="AD574" s="35"/>
      <c r="AE574" s="35"/>
      <c r="AR574" s="246" t="s">
        <v>241</v>
      </c>
      <c r="AT574" s="246" t="s">
        <v>179</v>
      </c>
      <c r="AU574" s="246" t="s">
        <v>87</v>
      </c>
      <c r="AY574" s="14" t="s">
        <v>177</v>
      </c>
      <c r="BE574" s="247">
        <f>IF(N574="základná",J574,0)</f>
        <v>0</v>
      </c>
      <c r="BF574" s="247">
        <f>IF(N574="znížená",J574,0)</f>
        <v>0</v>
      </c>
      <c r="BG574" s="247">
        <f>IF(N574="zákl. prenesená",J574,0)</f>
        <v>0</v>
      </c>
      <c r="BH574" s="247">
        <f>IF(N574="zníž. prenesená",J574,0)</f>
        <v>0</v>
      </c>
      <c r="BI574" s="247">
        <f>IF(N574="nulová",J574,0)</f>
        <v>0</v>
      </c>
      <c r="BJ574" s="14" t="s">
        <v>87</v>
      </c>
      <c r="BK574" s="247">
        <f>ROUND(I574*H574,2)</f>
        <v>0</v>
      </c>
      <c r="BL574" s="14" t="s">
        <v>241</v>
      </c>
      <c r="BM574" s="246" t="s">
        <v>1810</v>
      </c>
    </row>
    <row r="575" s="12" customFormat="1" ht="22.8" customHeight="1">
      <c r="A575" s="12"/>
      <c r="B575" s="218"/>
      <c r="C575" s="219"/>
      <c r="D575" s="220" t="s">
        <v>73</v>
      </c>
      <c r="E575" s="232" t="s">
        <v>1811</v>
      </c>
      <c r="F575" s="232" t="s">
        <v>1812</v>
      </c>
      <c r="G575" s="219"/>
      <c r="H575" s="219"/>
      <c r="I575" s="222"/>
      <c r="J575" s="233">
        <f>BK575</f>
        <v>0</v>
      </c>
      <c r="K575" s="219"/>
      <c r="L575" s="224"/>
      <c r="M575" s="225"/>
      <c r="N575" s="226"/>
      <c r="O575" s="226"/>
      <c r="P575" s="227">
        <f>SUM(P576:P580)</f>
        <v>0</v>
      </c>
      <c r="Q575" s="226"/>
      <c r="R575" s="227">
        <f>SUM(R576:R580)</f>
        <v>5.9298334500000003</v>
      </c>
      <c r="S575" s="226"/>
      <c r="T575" s="228">
        <f>SUM(T576:T580)</f>
        <v>0</v>
      </c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R575" s="229" t="s">
        <v>87</v>
      </c>
      <c r="AT575" s="230" t="s">
        <v>73</v>
      </c>
      <c r="AU575" s="230" t="s">
        <v>81</v>
      </c>
      <c r="AY575" s="229" t="s">
        <v>177</v>
      </c>
      <c r="BK575" s="231">
        <f>SUM(BK576:BK580)</f>
        <v>0</v>
      </c>
    </row>
    <row r="576" s="2" customFormat="1" ht="24.15" customHeight="1">
      <c r="A576" s="35"/>
      <c r="B576" s="36"/>
      <c r="C576" s="234" t="s">
        <v>1813</v>
      </c>
      <c r="D576" s="234" t="s">
        <v>179</v>
      </c>
      <c r="E576" s="235" t="s">
        <v>1814</v>
      </c>
      <c r="F576" s="236" t="s">
        <v>1815</v>
      </c>
      <c r="G576" s="237" t="s">
        <v>223</v>
      </c>
      <c r="H576" s="238">
        <v>394.20100000000002</v>
      </c>
      <c r="I576" s="239"/>
      <c r="J576" s="240">
        <f>ROUND(I576*H576,2)</f>
        <v>0</v>
      </c>
      <c r="K576" s="241"/>
      <c r="L576" s="41"/>
      <c r="M576" s="242" t="s">
        <v>1</v>
      </c>
      <c r="N576" s="243" t="s">
        <v>40</v>
      </c>
      <c r="O576" s="94"/>
      <c r="P576" s="244">
        <f>O576*H576</f>
        <v>0</v>
      </c>
      <c r="Q576" s="244">
        <v>0.0033500000000000001</v>
      </c>
      <c r="R576" s="244">
        <f>Q576*H576</f>
        <v>1.3205733500000001</v>
      </c>
      <c r="S576" s="244">
        <v>0</v>
      </c>
      <c r="T576" s="245">
        <f>S576*H576</f>
        <v>0</v>
      </c>
      <c r="U576" s="35"/>
      <c r="V576" s="35"/>
      <c r="W576" s="35"/>
      <c r="X576" s="35"/>
      <c r="Y576" s="35"/>
      <c r="Z576" s="35"/>
      <c r="AA576" s="35"/>
      <c r="AB576" s="35"/>
      <c r="AC576" s="35"/>
      <c r="AD576" s="35"/>
      <c r="AE576" s="35"/>
      <c r="AR576" s="246" t="s">
        <v>241</v>
      </c>
      <c r="AT576" s="246" t="s">
        <v>179</v>
      </c>
      <c r="AU576" s="246" t="s">
        <v>87</v>
      </c>
      <c r="AY576" s="14" t="s">
        <v>177</v>
      </c>
      <c r="BE576" s="247">
        <f>IF(N576="základná",J576,0)</f>
        <v>0</v>
      </c>
      <c r="BF576" s="247">
        <f>IF(N576="znížená",J576,0)</f>
        <v>0</v>
      </c>
      <c r="BG576" s="247">
        <f>IF(N576="zákl. prenesená",J576,0)</f>
        <v>0</v>
      </c>
      <c r="BH576" s="247">
        <f>IF(N576="zníž. prenesená",J576,0)</f>
        <v>0</v>
      </c>
      <c r="BI576" s="247">
        <f>IF(N576="nulová",J576,0)</f>
        <v>0</v>
      </c>
      <c r="BJ576" s="14" t="s">
        <v>87</v>
      </c>
      <c r="BK576" s="247">
        <f>ROUND(I576*H576,2)</f>
        <v>0</v>
      </c>
      <c r="BL576" s="14" t="s">
        <v>241</v>
      </c>
      <c r="BM576" s="246" t="s">
        <v>1816</v>
      </c>
    </row>
    <row r="577" s="2" customFormat="1" ht="21.75" customHeight="1">
      <c r="A577" s="35"/>
      <c r="B577" s="36"/>
      <c r="C577" s="248" t="s">
        <v>1817</v>
      </c>
      <c r="D577" s="248" t="s">
        <v>270</v>
      </c>
      <c r="E577" s="249" t="s">
        <v>1818</v>
      </c>
      <c r="F577" s="250" t="s">
        <v>1819</v>
      </c>
      <c r="G577" s="251" t="s">
        <v>223</v>
      </c>
      <c r="H577" s="252">
        <v>129.994</v>
      </c>
      <c r="I577" s="253"/>
      <c r="J577" s="254">
        <f>ROUND(I577*H577,2)</f>
        <v>0</v>
      </c>
      <c r="K577" s="255"/>
      <c r="L577" s="256"/>
      <c r="M577" s="257" t="s">
        <v>1</v>
      </c>
      <c r="N577" s="258" t="s">
        <v>40</v>
      </c>
      <c r="O577" s="94"/>
      <c r="P577" s="244">
        <f>O577*H577</f>
        <v>0</v>
      </c>
      <c r="Q577" s="244">
        <v>0.0101</v>
      </c>
      <c r="R577" s="244">
        <f>Q577*H577</f>
        <v>1.3129393999999999</v>
      </c>
      <c r="S577" s="244">
        <v>0</v>
      </c>
      <c r="T577" s="245">
        <f>S577*H577</f>
        <v>0</v>
      </c>
      <c r="U577" s="35"/>
      <c r="V577" s="35"/>
      <c r="W577" s="35"/>
      <c r="X577" s="35"/>
      <c r="Y577" s="35"/>
      <c r="Z577" s="35"/>
      <c r="AA577" s="35"/>
      <c r="AB577" s="35"/>
      <c r="AC577" s="35"/>
      <c r="AD577" s="35"/>
      <c r="AE577" s="35"/>
      <c r="AR577" s="246" t="s">
        <v>307</v>
      </c>
      <c r="AT577" s="246" t="s">
        <v>270</v>
      </c>
      <c r="AU577" s="246" t="s">
        <v>87</v>
      </c>
      <c r="AY577" s="14" t="s">
        <v>177</v>
      </c>
      <c r="BE577" s="247">
        <f>IF(N577="základná",J577,0)</f>
        <v>0</v>
      </c>
      <c r="BF577" s="247">
        <f>IF(N577="znížená",J577,0)</f>
        <v>0</v>
      </c>
      <c r="BG577" s="247">
        <f>IF(N577="zákl. prenesená",J577,0)</f>
        <v>0</v>
      </c>
      <c r="BH577" s="247">
        <f>IF(N577="zníž. prenesená",J577,0)</f>
        <v>0</v>
      </c>
      <c r="BI577" s="247">
        <f>IF(N577="nulová",J577,0)</f>
        <v>0</v>
      </c>
      <c r="BJ577" s="14" t="s">
        <v>87</v>
      </c>
      <c r="BK577" s="247">
        <f>ROUND(I577*H577,2)</f>
        <v>0</v>
      </c>
      <c r="BL577" s="14" t="s">
        <v>241</v>
      </c>
      <c r="BM577" s="246" t="s">
        <v>1820</v>
      </c>
    </row>
    <row r="578" s="2" customFormat="1" ht="16.5" customHeight="1">
      <c r="A578" s="35"/>
      <c r="B578" s="36"/>
      <c r="C578" s="248" t="s">
        <v>1821</v>
      </c>
      <c r="D578" s="248" t="s">
        <v>270</v>
      </c>
      <c r="E578" s="249" t="s">
        <v>1822</v>
      </c>
      <c r="F578" s="250" t="s">
        <v>1823</v>
      </c>
      <c r="G578" s="251" t="s">
        <v>223</v>
      </c>
      <c r="H578" s="252">
        <v>310.95699999999999</v>
      </c>
      <c r="I578" s="253"/>
      <c r="J578" s="254">
        <f>ROUND(I578*H578,2)</f>
        <v>0</v>
      </c>
      <c r="K578" s="255"/>
      <c r="L578" s="256"/>
      <c r="M578" s="257" t="s">
        <v>1</v>
      </c>
      <c r="N578" s="258" t="s">
        <v>40</v>
      </c>
      <c r="O578" s="94"/>
      <c r="P578" s="244">
        <f>O578*H578</f>
        <v>0</v>
      </c>
      <c r="Q578" s="244">
        <v>0.0101</v>
      </c>
      <c r="R578" s="244">
        <f>Q578*H578</f>
        <v>3.1406657</v>
      </c>
      <c r="S578" s="244">
        <v>0</v>
      </c>
      <c r="T578" s="245">
        <f>S578*H578</f>
        <v>0</v>
      </c>
      <c r="U578" s="35"/>
      <c r="V578" s="35"/>
      <c r="W578" s="35"/>
      <c r="X578" s="35"/>
      <c r="Y578" s="35"/>
      <c r="Z578" s="35"/>
      <c r="AA578" s="35"/>
      <c r="AB578" s="35"/>
      <c r="AC578" s="35"/>
      <c r="AD578" s="35"/>
      <c r="AE578" s="35"/>
      <c r="AR578" s="246" t="s">
        <v>307</v>
      </c>
      <c r="AT578" s="246" t="s">
        <v>270</v>
      </c>
      <c r="AU578" s="246" t="s">
        <v>87</v>
      </c>
      <c r="AY578" s="14" t="s">
        <v>177</v>
      </c>
      <c r="BE578" s="247">
        <f>IF(N578="základná",J578,0)</f>
        <v>0</v>
      </c>
      <c r="BF578" s="247">
        <f>IF(N578="znížená",J578,0)</f>
        <v>0</v>
      </c>
      <c r="BG578" s="247">
        <f>IF(N578="zákl. prenesená",J578,0)</f>
        <v>0</v>
      </c>
      <c r="BH578" s="247">
        <f>IF(N578="zníž. prenesená",J578,0)</f>
        <v>0</v>
      </c>
      <c r="BI578" s="247">
        <f>IF(N578="nulová",J578,0)</f>
        <v>0</v>
      </c>
      <c r="BJ578" s="14" t="s">
        <v>87</v>
      </c>
      <c r="BK578" s="247">
        <f>ROUND(I578*H578,2)</f>
        <v>0</v>
      </c>
      <c r="BL578" s="14" t="s">
        <v>241</v>
      </c>
      <c r="BM578" s="246" t="s">
        <v>1824</v>
      </c>
    </row>
    <row r="579" s="2" customFormat="1" ht="21.75" customHeight="1">
      <c r="A579" s="35"/>
      <c r="B579" s="36"/>
      <c r="C579" s="234" t="s">
        <v>1825</v>
      </c>
      <c r="D579" s="234" t="s">
        <v>179</v>
      </c>
      <c r="E579" s="235" t="s">
        <v>1826</v>
      </c>
      <c r="F579" s="236" t="s">
        <v>1827</v>
      </c>
      <c r="G579" s="237" t="s">
        <v>182</v>
      </c>
      <c r="H579" s="238">
        <v>311.31</v>
      </c>
      <c r="I579" s="239"/>
      <c r="J579" s="240">
        <f>ROUND(I579*H579,2)</f>
        <v>0</v>
      </c>
      <c r="K579" s="241"/>
      <c r="L579" s="41"/>
      <c r="M579" s="242" t="s">
        <v>1</v>
      </c>
      <c r="N579" s="243" t="s">
        <v>40</v>
      </c>
      <c r="O579" s="94"/>
      <c r="P579" s="244">
        <f>O579*H579</f>
        <v>0</v>
      </c>
      <c r="Q579" s="244">
        <v>0.00050000000000000001</v>
      </c>
      <c r="R579" s="244">
        <f>Q579*H579</f>
        <v>0.15565500000000002</v>
      </c>
      <c r="S579" s="244">
        <v>0</v>
      </c>
      <c r="T579" s="245">
        <f>S579*H579</f>
        <v>0</v>
      </c>
      <c r="U579" s="35"/>
      <c r="V579" s="35"/>
      <c r="W579" s="35"/>
      <c r="X579" s="35"/>
      <c r="Y579" s="35"/>
      <c r="Z579" s="35"/>
      <c r="AA579" s="35"/>
      <c r="AB579" s="35"/>
      <c r="AC579" s="35"/>
      <c r="AD579" s="35"/>
      <c r="AE579" s="35"/>
      <c r="AR579" s="246" t="s">
        <v>241</v>
      </c>
      <c r="AT579" s="246" t="s">
        <v>179</v>
      </c>
      <c r="AU579" s="246" t="s">
        <v>87</v>
      </c>
      <c r="AY579" s="14" t="s">
        <v>177</v>
      </c>
      <c r="BE579" s="247">
        <f>IF(N579="základná",J579,0)</f>
        <v>0</v>
      </c>
      <c r="BF579" s="247">
        <f>IF(N579="znížená",J579,0)</f>
        <v>0</v>
      </c>
      <c r="BG579" s="247">
        <f>IF(N579="zákl. prenesená",J579,0)</f>
        <v>0</v>
      </c>
      <c r="BH579" s="247">
        <f>IF(N579="zníž. prenesená",J579,0)</f>
        <v>0</v>
      </c>
      <c r="BI579" s="247">
        <f>IF(N579="nulová",J579,0)</f>
        <v>0</v>
      </c>
      <c r="BJ579" s="14" t="s">
        <v>87</v>
      </c>
      <c r="BK579" s="247">
        <f>ROUND(I579*H579,2)</f>
        <v>0</v>
      </c>
      <c r="BL579" s="14" t="s">
        <v>241</v>
      </c>
      <c r="BM579" s="246" t="s">
        <v>1828</v>
      </c>
    </row>
    <row r="580" s="2" customFormat="1" ht="24.15" customHeight="1">
      <c r="A580" s="35"/>
      <c r="B580" s="36"/>
      <c r="C580" s="234" t="s">
        <v>1829</v>
      </c>
      <c r="D580" s="234" t="s">
        <v>179</v>
      </c>
      <c r="E580" s="235" t="s">
        <v>1830</v>
      </c>
      <c r="F580" s="236" t="s">
        <v>1831</v>
      </c>
      <c r="G580" s="237" t="s">
        <v>1051</v>
      </c>
      <c r="H580" s="259"/>
      <c r="I580" s="239"/>
      <c r="J580" s="240">
        <f>ROUND(I580*H580,2)</f>
        <v>0</v>
      </c>
      <c r="K580" s="241"/>
      <c r="L580" s="41"/>
      <c r="M580" s="242" t="s">
        <v>1</v>
      </c>
      <c r="N580" s="243" t="s">
        <v>40</v>
      </c>
      <c r="O580" s="94"/>
      <c r="P580" s="244">
        <f>O580*H580</f>
        <v>0</v>
      </c>
      <c r="Q580" s="244">
        <v>0</v>
      </c>
      <c r="R580" s="244">
        <f>Q580*H580</f>
        <v>0</v>
      </c>
      <c r="S580" s="244">
        <v>0</v>
      </c>
      <c r="T580" s="245">
        <f>S580*H580</f>
        <v>0</v>
      </c>
      <c r="U580" s="35"/>
      <c r="V580" s="35"/>
      <c r="W580" s="35"/>
      <c r="X580" s="35"/>
      <c r="Y580" s="35"/>
      <c r="Z580" s="35"/>
      <c r="AA580" s="35"/>
      <c r="AB580" s="35"/>
      <c r="AC580" s="35"/>
      <c r="AD580" s="35"/>
      <c r="AE580" s="35"/>
      <c r="AR580" s="246" t="s">
        <v>241</v>
      </c>
      <c r="AT580" s="246" t="s">
        <v>179</v>
      </c>
      <c r="AU580" s="246" t="s">
        <v>87</v>
      </c>
      <c r="AY580" s="14" t="s">
        <v>177</v>
      </c>
      <c r="BE580" s="247">
        <f>IF(N580="základná",J580,0)</f>
        <v>0</v>
      </c>
      <c r="BF580" s="247">
        <f>IF(N580="znížená",J580,0)</f>
        <v>0</v>
      </c>
      <c r="BG580" s="247">
        <f>IF(N580="zákl. prenesená",J580,0)</f>
        <v>0</v>
      </c>
      <c r="BH580" s="247">
        <f>IF(N580="zníž. prenesená",J580,0)</f>
        <v>0</v>
      </c>
      <c r="BI580" s="247">
        <f>IF(N580="nulová",J580,0)</f>
        <v>0</v>
      </c>
      <c r="BJ580" s="14" t="s">
        <v>87</v>
      </c>
      <c r="BK580" s="247">
        <f>ROUND(I580*H580,2)</f>
        <v>0</v>
      </c>
      <c r="BL580" s="14" t="s">
        <v>241</v>
      </c>
      <c r="BM580" s="246" t="s">
        <v>1832</v>
      </c>
    </row>
    <row r="581" s="12" customFormat="1" ht="22.8" customHeight="1">
      <c r="A581" s="12"/>
      <c r="B581" s="218"/>
      <c r="C581" s="219"/>
      <c r="D581" s="220" t="s">
        <v>73</v>
      </c>
      <c r="E581" s="232" t="s">
        <v>1833</v>
      </c>
      <c r="F581" s="232" t="s">
        <v>1834</v>
      </c>
      <c r="G581" s="219"/>
      <c r="H581" s="219"/>
      <c r="I581" s="222"/>
      <c r="J581" s="233">
        <f>BK581</f>
        <v>0</v>
      </c>
      <c r="K581" s="219"/>
      <c r="L581" s="224"/>
      <c r="M581" s="225"/>
      <c r="N581" s="226"/>
      <c r="O581" s="226"/>
      <c r="P581" s="227">
        <f>SUM(P582:P586)</f>
        <v>0</v>
      </c>
      <c r="Q581" s="226"/>
      <c r="R581" s="227">
        <f>SUM(R582:R586)</f>
        <v>0.36183899999999997</v>
      </c>
      <c r="S581" s="226"/>
      <c r="T581" s="228">
        <f>SUM(T582:T586)</f>
        <v>0</v>
      </c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R581" s="229" t="s">
        <v>87</v>
      </c>
      <c r="AT581" s="230" t="s">
        <v>73</v>
      </c>
      <c r="AU581" s="230" t="s">
        <v>81</v>
      </c>
      <c r="AY581" s="229" t="s">
        <v>177</v>
      </c>
      <c r="BK581" s="231">
        <f>SUM(BK582:BK586)</f>
        <v>0</v>
      </c>
    </row>
    <row r="582" s="2" customFormat="1" ht="33" customHeight="1">
      <c r="A582" s="35"/>
      <c r="B582" s="36"/>
      <c r="C582" s="234" t="s">
        <v>1835</v>
      </c>
      <c r="D582" s="234" t="s">
        <v>179</v>
      </c>
      <c r="E582" s="235" t="s">
        <v>1836</v>
      </c>
      <c r="F582" s="236" t="s">
        <v>1837</v>
      </c>
      <c r="G582" s="237" t="s">
        <v>223</v>
      </c>
      <c r="H582" s="238">
        <v>24.73</v>
      </c>
      <c r="I582" s="239"/>
      <c r="J582" s="240">
        <f>ROUND(I582*H582,2)</f>
        <v>0</v>
      </c>
      <c r="K582" s="241"/>
      <c r="L582" s="41"/>
      <c r="M582" s="242" t="s">
        <v>1</v>
      </c>
      <c r="N582" s="243" t="s">
        <v>40</v>
      </c>
      <c r="O582" s="94"/>
      <c r="P582" s="244">
        <f>O582*H582</f>
        <v>0</v>
      </c>
      <c r="Q582" s="244">
        <v>0</v>
      </c>
      <c r="R582" s="244">
        <f>Q582*H582</f>
        <v>0</v>
      </c>
      <c r="S582" s="244">
        <v>0</v>
      </c>
      <c r="T582" s="245">
        <f>S582*H582</f>
        <v>0</v>
      </c>
      <c r="U582" s="35"/>
      <c r="V582" s="35"/>
      <c r="W582" s="35"/>
      <c r="X582" s="35"/>
      <c r="Y582" s="35"/>
      <c r="Z582" s="35"/>
      <c r="AA582" s="35"/>
      <c r="AB582" s="35"/>
      <c r="AC582" s="35"/>
      <c r="AD582" s="35"/>
      <c r="AE582" s="35"/>
      <c r="AR582" s="246" t="s">
        <v>241</v>
      </c>
      <c r="AT582" s="246" t="s">
        <v>179</v>
      </c>
      <c r="AU582" s="246" t="s">
        <v>87</v>
      </c>
      <c r="AY582" s="14" t="s">
        <v>177</v>
      </c>
      <c r="BE582" s="247">
        <f>IF(N582="základná",J582,0)</f>
        <v>0</v>
      </c>
      <c r="BF582" s="247">
        <f>IF(N582="znížená",J582,0)</f>
        <v>0</v>
      </c>
      <c r="BG582" s="247">
        <f>IF(N582="zákl. prenesená",J582,0)</f>
        <v>0</v>
      </c>
      <c r="BH582" s="247">
        <f>IF(N582="zníž. prenesená",J582,0)</f>
        <v>0</v>
      </c>
      <c r="BI582" s="247">
        <f>IF(N582="nulová",J582,0)</f>
        <v>0</v>
      </c>
      <c r="BJ582" s="14" t="s">
        <v>87</v>
      </c>
      <c r="BK582" s="247">
        <f>ROUND(I582*H582,2)</f>
        <v>0</v>
      </c>
      <c r="BL582" s="14" t="s">
        <v>241</v>
      </c>
      <c r="BM582" s="246" t="s">
        <v>1838</v>
      </c>
    </row>
    <row r="583" s="2" customFormat="1" ht="24.15" customHeight="1">
      <c r="A583" s="35"/>
      <c r="B583" s="36"/>
      <c r="C583" s="234" t="s">
        <v>1839</v>
      </c>
      <c r="D583" s="234" t="s">
        <v>179</v>
      </c>
      <c r="E583" s="235" t="s">
        <v>1840</v>
      </c>
      <c r="F583" s="236" t="s">
        <v>1841</v>
      </c>
      <c r="G583" s="237" t="s">
        <v>223</v>
      </c>
      <c r="H583" s="238">
        <v>96.049999999999997</v>
      </c>
      <c r="I583" s="239"/>
      <c r="J583" s="240">
        <f>ROUND(I583*H583,2)</f>
        <v>0</v>
      </c>
      <c r="K583" s="241"/>
      <c r="L583" s="41"/>
      <c r="M583" s="242" t="s">
        <v>1</v>
      </c>
      <c r="N583" s="243" t="s">
        <v>40</v>
      </c>
      <c r="O583" s="94"/>
      <c r="P583" s="244">
        <f>O583*H583</f>
        <v>0</v>
      </c>
      <c r="Q583" s="244">
        <v>0.00016000000000000001</v>
      </c>
      <c r="R583" s="244">
        <f>Q583*H583</f>
        <v>0.015368000000000002</v>
      </c>
      <c r="S583" s="244">
        <v>0</v>
      </c>
      <c r="T583" s="245">
        <f>S583*H583</f>
        <v>0</v>
      </c>
      <c r="U583" s="35"/>
      <c r="V583" s="35"/>
      <c r="W583" s="35"/>
      <c r="X583" s="35"/>
      <c r="Y583" s="35"/>
      <c r="Z583" s="35"/>
      <c r="AA583" s="35"/>
      <c r="AB583" s="35"/>
      <c r="AC583" s="35"/>
      <c r="AD583" s="35"/>
      <c r="AE583" s="35"/>
      <c r="AR583" s="246" t="s">
        <v>241</v>
      </c>
      <c r="AT583" s="246" t="s">
        <v>179</v>
      </c>
      <c r="AU583" s="246" t="s">
        <v>87</v>
      </c>
      <c r="AY583" s="14" t="s">
        <v>177</v>
      </c>
      <c r="BE583" s="247">
        <f>IF(N583="základná",J583,0)</f>
        <v>0</v>
      </c>
      <c r="BF583" s="247">
        <f>IF(N583="znížená",J583,0)</f>
        <v>0</v>
      </c>
      <c r="BG583" s="247">
        <f>IF(N583="zákl. prenesená",J583,0)</f>
        <v>0</v>
      </c>
      <c r="BH583" s="247">
        <f>IF(N583="zníž. prenesená",J583,0)</f>
        <v>0</v>
      </c>
      <c r="BI583" s="247">
        <f>IF(N583="nulová",J583,0)</f>
        <v>0</v>
      </c>
      <c r="BJ583" s="14" t="s">
        <v>87</v>
      </c>
      <c r="BK583" s="247">
        <f>ROUND(I583*H583,2)</f>
        <v>0</v>
      </c>
      <c r="BL583" s="14" t="s">
        <v>241</v>
      </c>
      <c r="BM583" s="246" t="s">
        <v>1842</v>
      </c>
    </row>
    <row r="584" s="2" customFormat="1" ht="24.15" customHeight="1">
      <c r="A584" s="35"/>
      <c r="B584" s="36"/>
      <c r="C584" s="234" t="s">
        <v>1843</v>
      </c>
      <c r="D584" s="234" t="s">
        <v>179</v>
      </c>
      <c r="E584" s="235" t="s">
        <v>1844</v>
      </c>
      <c r="F584" s="236" t="s">
        <v>1845</v>
      </c>
      <c r="G584" s="237" t="s">
        <v>223</v>
      </c>
      <c r="H584" s="238">
        <v>96.049999999999997</v>
      </c>
      <c r="I584" s="239"/>
      <c r="J584" s="240">
        <f>ROUND(I584*H584,2)</f>
        <v>0</v>
      </c>
      <c r="K584" s="241"/>
      <c r="L584" s="41"/>
      <c r="M584" s="242" t="s">
        <v>1</v>
      </c>
      <c r="N584" s="243" t="s">
        <v>40</v>
      </c>
      <c r="O584" s="94"/>
      <c r="P584" s="244">
        <f>O584*H584</f>
        <v>0</v>
      </c>
      <c r="Q584" s="244">
        <v>8.0000000000000007E-05</v>
      </c>
      <c r="R584" s="244">
        <f>Q584*H584</f>
        <v>0.0076840000000000007</v>
      </c>
      <c r="S584" s="244">
        <v>0</v>
      </c>
      <c r="T584" s="245">
        <f>S584*H584</f>
        <v>0</v>
      </c>
      <c r="U584" s="35"/>
      <c r="V584" s="35"/>
      <c r="W584" s="35"/>
      <c r="X584" s="35"/>
      <c r="Y584" s="35"/>
      <c r="Z584" s="35"/>
      <c r="AA584" s="35"/>
      <c r="AB584" s="35"/>
      <c r="AC584" s="35"/>
      <c r="AD584" s="35"/>
      <c r="AE584" s="35"/>
      <c r="AR584" s="246" t="s">
        <v>241</v>
      </c>
      <c r="AT584" s="246" t="s">
        <v>179</v>
      </c>
      <c r="AU584" s="246" t="s">
        <v>87</v>
      </c>
      <c r="AY584" s="14" t="s">
        <v>177</v>
      </c>
      <c r="BE584" s="247">
        <f>IF(N584="základná",J584,0)</f>
        <v>0</v>
      </c>
      <c r="BF584" s="247">
        <f>IF(N584="znížená",J584,0)</f>
        <v>0</v>
      </c>
      <c r="BG584" s="247">
        <f>IF(N584="zákl. prenesená",J584,0)</f>
        <v>0</v>
      </c>
      <c r="BH584" s="247">
        <f>IF(N584="zníž. prenesená",J584,0)</f>
        <v>0</v>
      </c>
      <c r="BI584" s="247">
        <f>IF(N584="nulová",J584,0)</f>
        <v>0</v>
      </c>
      <c r="BJ584" s="14" t="s">
        <v>87</v>
      </c>
      <c r="BK584" s="247">
        <f>ROUND(I584*H584,2)</f>
        <v>0</v>
      </c>
      <c r="BL584" s="14" t="s">
        <v>241</v>
      </c>
      <c r="BM584" s="246" t="s">
        <v>1846</v>
      </c>
    </row>
    <row r="585" s="2" customFormat="1" ht="16.5" customHeight="1">
      <c r="A585" s="35"/>
      <c r="B585" s="36"/>
      <c r="C585" s="234" t="s">
        <v>1847</v>
      </c>
      <c r="D585" s="234" t="s">
        <v>179</v>
      </c>
      <c r="E585" s="235" t="s">
        <v>1848</v>
      </c>
      <c r="F585" s="236" t="s">
        <v>1849</v>
      </c>
      <c r="G585" s="237" t="s">
        <v>223</v>
      </c>
      <c r="H585" s="238">
        <v>109.435</v>
      </c>
      <c r="I585" s="239"/>
      <c r="J585" s="240">
        <f>ROUND(I585*H585,2)</f>
        <v>0</v>
      </c>
      <c r="K585" s="241"/>
      <c r="L585" s="41"/>
      <c r="M585" s="242" t="s">
        <v>1</v>
      </c>
      <c r="N585" s="243" t="s">
        <v>40</v>
      </c>
      <c r="O585" s="94"/>
      <c r="P585" s="244">
        <f>O585*H585</f>
        <v>0</v>
      </c>
      <c r="Q585" s="244">
        <v>0.00036000000000000002</v>
      </c>
      <c r="R585" s="244">
        <f>Q585*H585</f>
        <v>0.039396600000000004</v>
      </c>
      <c r="S585" s="244">
        <v>0</v>
      </c>
      <c r="T585" s="245">
        <f>S585*H585</f>
        <v>0</v>
      </c>
      <c r="U585" s="35"/>
      <c r="V585" s="35"/>
      <c r="W585" s="35"/>
      <c r="X585" s="35"/>
      <c r="Y585" s="35"/>
      <c r="Z585" s="35"/>
      <c r="AA585" s="35"/>
      <c r="AB585" s="35"/>
      <c r="AC585" s="35"/>
      <c r="AD585" s="35"/>
      <c r="AE585" s="35"/>
      <c r="AR585" s="246" t="s">
        <v>241</v>
      </c>
      <c r="AT585" s="246" t="s">
        <v>179</v>
      </c>
      <c r="AU585" s="246" t="s">
        <v>87</v>
      </c>
      <c r="AY585" s="14" t="s">
        <v>177</v>
      </c>
      <c r="BE585" s="247">
        <f>IF(N585="základná",J585,0)</f>
        <v>0</v>
      </c>
      <c r="BF585" s="247">
        <f>IF(N585="znížená",J585,0)</f>
        <v>0</v>
      </c>
      <c r="BG585" s="247">
        <f>IF(N585="zákl. prenesená",J585,0)</f>
        <v>0</v>
      </c>
      <c r="BH585" s="247">
        <f>IF(N585="zníž. prenesená",J585,0)</f>
        <v>0</v>
      </c>
      <c r="BI585" s="247">
        <f>IF(N585="nulová",J585,0)</f>
        <v>0</v>
      </c>
      <c r="BJ585" s="14" t="s">
        <v>87</v>
      </c>
      <c r="BK585" s="247">
        <f>ROUND(I585*H585,2)</f>
        <v>0</v>
      </c>
      <c r="BL585" s="14" t="s">
        <v>241</v>
      </c>
      <c r="BM585" s="246" t="s">
        <v>1850</v>
      </c>
    </row>
    <row r="586" s="2" customFormat="1" ht="24.15" customHeight="1">
      <c r="A586" s="35"/>
      <c r="B586" s="36"/>
      <c r="C586" s="234" t="s">
        <v>1851</v>
      </c>
      <c r="D586" s="234" t="s">
        <v>179</v>
      </c>
      <c r="E586" s="235" t="s">
        <v>1852</v>
      </c>
      <c r="F586" s="236" t="s">
        <v>1853</v>
      </c>
      <c r="G586" s="237" t="s">
        <v>223</v>
      </c>
      <c r="H586" s="238">
        <v>498.98399999999998</v>
      </c>
      <c r="I586" s="239"/>
      <c r="J586" s="240">
        <f>ROUND(I586*H586,2)</f>
        <v>0</v>
      </c>
      <c r="K586" s="241"/>
      <c r="L586" s="41"/>
      <c r="M586" s="242" t="s">
        <v>1</v>
      </c>
      <c r="N586" s="243" t="s">
        <v>40</v>
      </c>
      <c r="O586" s="94"/>
      <c r="P586" s="244">
        <f>O586*H586</f>
        <v>0</v>
      </c>
      <c r="Q586" s="244">
        <v>0.00059999999999999995</v>
      </c>
      <c r="R586" s="244">
        <f>Q586*H586</f>
        <v>0.29939039999999995</v>
      </c>
      <c r="S586" s="244">
        <v>0</v>
      </c>
      <c r="T586" s="245">
        <f>S586*H586</f>
        <v>0</v>
      </c>
      <c r="U586" s="35"/>
      <c r="V586" s="35"/>
      <c r="W586" s="35"/>
      <c r="X586" s="35"/>
      <c r="Y586" s="35"/>
      <c r="Z586" s="35"/>
      <c r="AA586" s="35"/>
      <c r="AB586" s="35"/>
      <c r="AC586" s="35"/>
      <c r="AD586" s="35"/>
      <c r="AE586" s="35"/>
      <c r="AR586" s="246" t="s">
        <v>241</v>
      </c>
      <c r="AT586" s="246" t="s">
        <v>179</v>
      </c>
      <c r="AU586" s="246" t="s">
        <v>87</v>
      </c>
      <c r="AY586" s="14" t="s">
        <v>177</v>
      </c>
      <c r="BE586" s="247">
        <f>IF(N586="základná",J586,0)</f>
        <v>0</v>
      </c>
      <c r="BF586" s="247">
        <f>IF(N586="znížená",J586,0)</f>
        <v>0</v>
      </c>
      <c r="BG586" s="247">
        <f>IF(N586="zákl. prenesená",J586,0)</f>
        <v>0</v>
      </c>
      <c r="BH586" s="247">
        <f>IF(N586="zníž. prenesená",J586,0)</f>
        <v>0</v>
      </c>
      <c r="BI586" s="247">
        <f>IF(N586="nulová",J586,0)</f>
        <v>0</v>
      </c>
      <c r="BJ586" s="14" t="s">
        <v>87</v>
      </c>
      <c r="BK586" s="247">
        <f>ROUND(I586*H586,2)</f>
        <v>0</v>
      </c>
      <c r="BL586" s="14" t="s">
        <v>241</v>
      </c>
      <c r="BM586" s="246" t="s">
        <v>1854</v>
      </c>
    </row>
    <row r="587" s="12" customFormat="1" ht="22.8" customHeight="1">
      <c r="A587" s="12"/>
      <c r="B587" s="218"/>
      <c r="C587" s="219"/>
      <c r="D587" s="220" t="s">
        <v>73</v>
      </c>
      <c r="E587" s="232" t="s">
        <v>1855</v>
      </c>
      <c r="F587" s="232" t="s">
        <v>1856</v>
      </c>
      <c r="G587" s="219"/>
      <c r="H587" s="219"/>
      <c r="I587" s="222"/>
      <c r="J587" s="233">
        <f>BK587</f>
        <v>0</v>
      </c>
      <c r="K587" s="219"/>
      <c r="L587" s="224"/>
      <c r="M587" s="225"/>
      <c r="N587" s="226"/>
      <c r="O587" s="226"/>
      <c r="P587" s="227">
        <f>SUM(P588:P595)</f>
        <v>0</v>
      </c>
      <c r="Q587" s="226"/>
      <c r="R587" s="227">
        <f>SUM(R588:R595)</f>
        <v>1.1315523300000001</v>
      </c>
      <c r="S587" s="226"/>
      <c r="T587" s="228">
        <f>SUM(T588:T595)</f>
        <v>0</v>
      </c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R587" s="229" t="s">
        <v>87</v>
      </c>
      <c r="AT587" s="230" t="s">
        <v>73</v>
      </c>
      <c r="AU587" s="230" t="s">
        <v>81</v>
      </c>
      <c r="AY587" s="229" t="s">
        <v>177</v>
      </c>
      <c r="BK587" s="231">
        <f>SUM(BK588:BK595)</f>
        <v>0</v>
      </c>
    </row>
    <row r="588" s="2" customFormat="1" ht="21.75" customHeight="1">
      <c r="A588" s="35"/>
      <c r="B588" s="36"/>
      <c r="C588" s="234" t="s">
        <v>1857</v>
      </c>
      <c r="D588" s="234" t="s">
        <v>179</v>
      </c>
      <c r="E588" s="235" t="s">
        <v>1858</v>
      </c>
      <c r="F588" s="236" t="s">
        <v>1859</v>
      </c>
      <c r="G588" s="237" t="s">
        <v>223</v>
      </c>
      <c r="H588" s="238">
        <v>852.43200000000002</v>
      </c>
      <c r="I588" s="239"/>
      <c r="J588" s="240">
        <f>ROUND(I588*H588,2)</f>
        <v>0</v>
      </c>
      <c r="K588" s="241"/>
      <c r="L588" s="41"/>
      <c r="M588" s="242" t="s">
        <v>1</v>
      </c>
      <c r="N588" s="243" t="s">
        <v>40</v>
      </c>
      <c r="O588" s="94"/>
      <c r="P588" s="244">
        <f>O588*H588</f>
        <v>0</v>
      </c>
      <c r="Q588" s="244">
        <v>0</v>
      </c>
      <c r="R588" s="244">
        <f>Q588*H588</f>
        <v>0</v>
      </c>
      <c r="S588" s="244">
        <v>0</v>
      </c>
      <c r="T588" s="245">
        <f>S588*H588</f>
        <v>0</v>
      </c>
      <c r="U588" s="35"/>
      <c r="V588" s="35"/>
      <c r="W588" s="35"/>
      <c r="X588" s="35"/>
      <c r="Y588" s="35"/>
      <c r="Z588" s="35"/>
      <c r="AA588" s="35"/>
      <c r="AB588" s="35"/>
      <c r="AC588" s="35"/>
      <c r="AD588" s="35"/>
      <c r="AE588" s="35"/>
      <c r="AR588" s="246" t="s">
        <v>241</v>
      </c>
      <c r="AT588" s="246" t="s">
        <v>179</v>
      </c>
      <c r="AU588" s="246" t="s">
        <v>87</v>
      </c>
      <c r="AY588" s="14" t="s">
        <v>177</v>
      </c>
      <c r="BE588" s="247">
        <f>IF(N588="základná",J588,0)</f>
        <v>0</v>
      </c>
      <c r="BF588" s="247">
        <f>IF(N588="znížená",J588,0)</f>
        <v>0</v>
      </c>
      <c r="BG588" s="247">
        <f>IF(N588="zákl. prenesená",J588,0)</f>
        <v>0</v>
      </c>
      <c r="BH588" s="247">
        <f>IF(N588="zníž. prenesená",J588,0)</f>
        <v>0</v>
      </c>
      <c r="BI588" s="247">
        <f>IF(N588="nulová",J588,0)</f>
        <v>0</v>
      </c>
      <c r="BJ588" s="14" t="s">
        <v>87</v>
      </c>
      <c r="BK588" s="247">
        <f>ROUND(I588*H588,2)</f>
        <v>0</v>
      </c>
      <c r="BL588" s="14" t="s">
        <v>241</v>
      </c>
      <c r="BM588" s="246" t="s">
        <v>1860</v>
      </c>
    </row>
    <row r="589" s="2" customFormat="1" ht="24.15" customHeight="1">
      <c r="A589" s="35"/>
      <c r="B589" s="36"/>
      <c r="C589" s="234" t="s">
        <v>1861</v>
      </c>
      <c r="D589" s="234" t="s">
        <v>179</v>
      </c>
      <c r="E589" s="235" t="s">
        <v>1862</v>
      </c>
      <c r="F589" s="236" t="s">
        <v>1863</v>
      </c>
      <c r="G589" s="237" t="s">
        <v>182</v>
      </c>
      <c r="H589" s="238">
        <v>358.67500000000001</v>
      </c>
      <c r="I589" s="239"/>
      <c r="J589" s="240">
        <f>ROUND(I589*H589,2)</f>
        <v>0</v>
      </c>
      <c r="K589" s="241"/>
      <c r="L589" s="41"/>
      <c r="M589" s="242" t="s">
        <v>1</v>
      </c>
      <c r="N589" s="243" t="s">
        <v>40</v>
      </c>
      <c r="O589" s="94"/>
      <c r="P589" s="244">
        <f>O589*H589</f>
        <v>0</v>
      </c>
      <c r="Q589" s="244">
        <v>0</v>
      </c>
      <c r="R589" s="244">
        <f>Q589*H589</f>
        <v>0</v>
      </c>
      <c r="S589" s="244">
        <v>0</v>
      </c>
      <c r="T589" s="245">
        <f>S589*H589</f>
        <v>0</v>
      </c>
      <c r="U589" s="35"/>
      <c r="V589" s="35"/>
      <c r="W589" s="35"/>
      <c r="X589" s="35"/>
      <c r="Y589" s="35"/>
      <c r="Z589" s="35"/>
      <c r="AA589" s="35"/>
      <c r="AB589" s="35"/>
      <c r="AC589" s="35"/>
      <c r="AD589" s="35"/>
      <c r="AE589" s="35"/>
      <c r="AR589" s="246" t="s">
        <v>241</v>
      </c>
      <c r="AT589" s="246" t="s">
        <v>179</v>
      </c>
      <c r="AU589" s="246" t="s">
        <v>87</v>
      </c>
      <c r="AY589" s="14" t="s">
        <v>177</v>
      </c>
      <c r="BE589" s="247">
        <f>IF(N589="základná",J589,0)</f>
        <v>0</v>
      </c>
      <c r="BF589" s="247">
        <f>IF(N589="znížená",J589,0)</f>
        <v>0</v>
      </c>
      <c r="BG589" s="247">
        <f>IF(N589="zákl. prenesená",J589,0)</f>
        <v>0</v>
      </c>
      <c r="BH589" s="247">
        <f>IF(N589="zníž. prenesená",J589,0)</f>
        <v>0</v>
      </c>
      <c r="BI589" s="247">
        <f>IF(N589="nulová",J589,0)</f>
        <v>0</v>
      </c>
      <c r="BJ589" s="14" t="s">
        <v>87</v>
      </c>
      <c r="BK589" s="247">
        <f>ROUND(I589*H589,2)</f>
        <v>0</v>
      </c>
      <c r="BL589" s="14" t="s">
        <v>241</v>
      </c>
      <c r="BM589" s="246" t="s">
        <v>1864</v>
      </c>
    </row>
    <row r="590" s="2" customFormat="1" ht="24.15" customHeight="1">
      <c r="A590" s="35"/>
      <c r="B590" s="36"/>
      <c r="C590" s="234" t="s">
        <v>1865</v>
      </c>
      <c r="D590" s="234" t="s">
        <v>179</v>
      </c>
      <c r="E590" s="235" t="s">
        <v>1866</v>
      </c>
      <c r="F590" s="236" t="s">
        <v>1867</v>
      </c>
      <c r="G590" s="237" t="s">
        <v>223</v>
      </c>
      <c r="H590" s="238">
        <v>2487.5610000000001</v>
      </c>
      <c r="I590" s="239"/>
      <c r="J590" s="240">
        <f>ROUND(I590*H590,2)</f>
        <v>0</v>
      </c>
      <c r="K590" s="241"/>
      <c r="L590" s="41"/>
      <c r="M590" s="242" t="s">
        <v>1</v>
      </c>
      <c r="N590" s="243" t="s">
        <v>40</v>
      </c>
      <c r="O590" s="94"/>
      <c r="P590" s="244">
        <f>O590*H590</f>
        <v>0</v>
      </c>
      <c r="Q590" s="244">
        <v>0.00010000000000000001</v>
      </c>
      <c r="R590" s="244">
        <f>Q590*H590</f>
        <v>0.24875610000000004</v>
      </c>
      <c r="S590" s="244">
        <v>0</v>
      </c>
      <c r="T590" s="245">
        <f>S590*H590</f>
        <v>0</v>
      </c>
      <c r="U590" s="35"/>
      <c r="V590" s="35"/>
      <c r="W590" s="35"/>
      <c r="X590" s="35"/>
      <c r="Y590" s="35"/>
      <c r="Z590" s="35"/>
      <c r="AA590" s="35"/>
      <c r="AB590" s="35"/>
      <c r="AC590" s="35"/>
      <c r="AD590" s="35"/>
      <c r="AE590" s="35"/>
      <c r="AR590" s="246" t="s">
        <v>241</v>
      </c>
      <c r="AT590" s="246" t="s">
        <v>179</v>
      </c>
      <c r="AU590" s="246" t="s">
        <v>87</v>
      </c>
      <c r="AY590" s="14" t="s">
        <v>177</v>
      </c>
      <c r="BE590" s="247">
        <f>IF(N590="základná",J590,0)</f>
        <v>0</v>
      </c>
      <c r="BF590" s="247">
        <f>IF(N590="znížená",J590,0)</f>
        <v>0</v>
      </c>
      <c r="BG590" s="247">
        <f>IF(N590="zákl. prenesená",J590,0)</f>
        <v>0</v>
      </c>
      <c r="BH590" s="247">
        <f>IF(N590="zníž. prenesená",J590,0)</f>
        <v>0</v>
      </c>
      <c r="BI590" s="247">
        <f>IF(N590="nulová",J590,0)</f>
        <v>0</v>
      </c>
      <c r="BJ590" s="14" t="s">
        <v>87</v>
      </c>
      <c r="BK590" s="247">
        <f>ROUND(I590*H590,2)</f>
        <v>0</v>
      </c>
      <c r="BL590" s="14" t="s">
        <v>241</v>
      </c>
      <c r="BM590" s="246" t="s">
        <v>1868</v>
      </c>
    </row>
    <row r="591" s="2" customFormat="1" ht="24.15" customHeight="1">
      <c r="A591" s="35"/>
      <c r="B591" s="36"/>
      <c r="C591" s="234" t="s">
        <v>1869</v>
      </c>
      <c r="D591" s="234" t="s">
        <v>179</v>
      </c>
      <c r="E591" s="235" t="s">
        <v>1870</v>
      </c>
      <c r="F591" s="236" t="s">
        <v>1871</v>
      </c>
      <c r="G591" s="237" t="s">
        <v>223</v>
      </c>
      <c r="H591" s="238">
        <v>852.43200000000002</v>
      </c>
      <c r="I591" s="239"/>
      <c r="J591" s="240">
        <f>ROUND(I591*H591,2)</f>
        <v>0</v>
      </c>
      <c r="K591" s="241"/>
      <c r="L591" s="41"/>
      <c r="M591" s="242" t="s">
        <v>1</v>
      </c>
      <c r="N591" s="243" t="s">
        <v>40</v>
      </c>
      <c r="O591" s="94"/>
      <c r="P591" s="244">
        <f>O591*H591</f>
        <v>0</v>
      </c>
      <c r="Q591" s="244">
        <v>0</v>
      </c>
      <c r="R591" s="244">
        <f>Q591*H591</f>
        <v>0</v>
      </c>
      <c r="S591" s="244">
        <v>0</v>
      </c>
      <c r="T591" s="245">
        <f>S591*H591</f>
        <v>0</v>
      </c>
      <c r="U591" s="35"/>
      <c r="V591" s="35"/>
      <c r="W591" s="35"/>
      <c r="X591" s="35"/>
      <c r="Y591" s="35"/>
      <c r="Z591" s="35"/>
      <c r="AA591" s="35"/>
      <c r="AB591" s="35"/>
      <c r="AC591" s="35"/>
      <c r="AD591" s="35"/>
      <c r="AE591" s="35"/>
      <c r="AR591" s="246" t="s">
        <v>241</v>
      </c>
      <c r="AT591" s="246" t="s">
        <v>179</v>
      </c>
      <c r="AU591" s="246" t="s">
        <v>87</v>
      </c>
      <c r="AY591" s="14" t="s">
        <v>177</v>
      </c>
      <c r="BE591" s="247">
        <f>IF(N591="základná",J591,0)</f>
        <v>0</v>
      </c>
      <c r="BF591" s="247">
        <f>IF(N591="znížená",J591,0)</f>
        <v>0</v>
      </c>
      <c r="BG591" s="247">
        <f>IF(N591="zákl. prenesená",J591,0)</f>
        <v>0</v>
      </c>
      <c r="BH591" s="247">
        <f>IF(N591="zníž. prenesená",J591,0)</f>
        <v>0</v>
      </c>
      <c r="BI591" s="247">
        <f>IF(N591="nulová",J591,0)</f>
        <v>0</v>
      </c>
      <c r="BJ591" s="14" t="s">
        <v>87</v>
      </c>
      <c r="BK591" s="247">
        <f>ROUND(I591*H591,2)</f>
        <v>0</v>
      </c>
      <c r="BL591" s="14" t="s">
        <v>241</v>
      </c>
      <c r="BM591" s="246" t="s">
        <v>1872</v>
      </c>
    </row>
    <row r="592" s="2" customFormat="1" ht="24.15" customHeight="1">
      <c r="A592" s="35"/>
      <c r="B592" s="36"/>
      <c r="C592" s="234" t="s">
        <v>1873</v>
      </c>
      <c r="D592" s="234" t="s">
        <v>179</v>
      </c>
      <c r="E592" s="235" t="s">
        <v>1874</v>
      </c>
      <c r="F592" s="236" t="s">
        <v>1875</v>
      </c>
      <c r="G592" s="237" t="s">
        <v>223</v>
      </c>
      <c r="H592" s="238">
        <v>164.78</v>
      </c>
      <c r="I592" s="239"/>
      <c r="J592" s="240">
        <f>ROUND(I592*H592,2)</f>
        <v>0</v>
      </c>
      <c r="K592" s="241"/>
      <c r="L592" s="41"/>
      <c r="M592" s="242" t="s">
        <v>1</v>
      </c>
      <c r="N592" s="243" t="s">
        <v>40</v>
      </c>
      <c r="O592" s="94"/>
      <c r="P592" s="244">
        <f>O592*H592</f>
        <v>0</v>
      </c>
      <c r="Q592" s="244">
        <v>3.0000000000000001E-05</v>
      </c>
      <c r="R592" s="244">
        <f>Q592*H592</f>
        <v>0.0049434000000000006</v>
      </c>
      <c r="S592" s="244">
        <v>0</v>
      </c>
      <c r="T592" s="245">
        <f>S592*H592</f>
        <v>0</v>
      </c>
      <c r="U592" s="35"/>
      <c r="V592" s="35"/>
      <c r="W592" s="35"/>
      <c r="X592" s="35"/>
      <c r="Y592" s="35"/>
      <c r="Z592" s="35"/>
      <c r="AA592" s="35"/>
      <c r="AB592" s="35"/>
      <c r="AC592" s="35"/>
      <c r="AD592" s="35"/>
      <c r="AE592" s="35"/>
      <c r="AR592" s="246" t="s">
        <v>241</v>
      </c>
      <c r="AT592" s="246" t="s">
        <v>179</v>
      </c>
      <c r="AU592" s="246" t="s">
        <v>87</v>
      </c>
      <c r="AY592" s="14" t="s">
        <v>177</v>
      </c>
      <c r="BE592" s="247">
        <f>IF(N592="základná",J592,0)</f>
        <v>0</v>
      </c>
      <c r="BF592" s="247">
        <f>IF(N592="znížená",J592,0)</f>
        <v>0</v>
      </c>
      <c r="BG592" s="247">
        <f>IF(N592="zákl. prenesená",J592,0)</f>
        <v>0</v>
      </c>
      <c r="BH592" s="247">
        <f>IF(N592="zníž. prenesená",J592,0)</f>
        <v>0</v>
      </c>
      <c r="BI592" s="247">
        <f>IF(N592="nulová",J592,0)</f>
        <v>0</v>
      </c>
      <c r="BJ592" s="14" t="s">
        <v>87</v>
      </c>
      <c r="BK592" s="247">
        <f>ROUND(I592*H592,2)</f>
        <v>0</v>
      </c>
      <c r="BL592" s="14" t="s">
        <v>241</v>
      </c>
      <c r="BM592" s="246" t="s">
        <v>1876</v>
      </c>
    </row>
    <row r="593" s="2" customFormat="1" ht="24.15" customHeight="1">
      <c r="A593" s="35"/>
      <c r="B593" s="36"/>
      <c r="C593" s="234" t="s">
        <v>1877</v>
      </c>
      <c r="D593" s="234" t="s">
        <v>179</v>
      </c>
      <c r="E593" s="235" t="s">
        <v>1878</v>
      </c>
      <c r="F593" s="236" t="s">
        <v>1879</v>
      </c>
      <c r="G593" s="237" t="s">
        <v>223</v>
      </c>
      <c r="H593" s="238">
        <v>379.71800000000002</v>
      </c>
      <c r="I593" s="239"/>
      <c r="J593" s="240">
        <f>ROUND(I593*H593,2)</f>
        <v>0</v>
      </c>
      <c r="K593" s="241"/>
      <c r="L593" s="41"/>
      <c r="M593" s="242" t="s">
        <v>1</v>
      </c>
      <c r="N593" s="243" t="s">
        <v>40</v>
      </c>
      <c r="O593" s="94"/>
      <c r="P593" s="244">
        <f>O593*H593</f>
        <v>0</v>
      </c>
      <c r="Q593" s="244">
        <v>0.00014999999999999999</v>
      </c>
      <c r="R593" s="244">
        <f>Q593*H593</f>
        <v>0.0569577</v>
      </c>
      <c r="S593" s="244">
        <v>0</v>
      </c>
      <c r="T593" s="245">
        <f>S593*H593</f>
        <v>0</v>
      </c>
      <c r="U593" s="35"/>
      <c r="V593" s="35"/>
      <c r="W593" s="35"/>
      <c r="X593" s="35"/>
      <c r="Y593" s="35"/>
      <c r="Z593" s="35"/>
      <c r="AA593" s="35"/>
      <c r="AB593" s="35"/>
      <c r="AC593" s="35"/>
      <c r="AD593" s="35"/>
      <c r="AE593" s="35"/>
      <c r="AR593" s="246" t="s">
        <v>241</v>
      </c>
      <c r="AT593" s="246" t="s">
        <v>179</v>
      </c>
      <c r="AU593" s="246" t="s">
        <v>87</v>
      </c>
      <c r="AY593" s="14" t="s">
        <v>177</v>
      </c>
      <c r="BE593" s="247">
        <f>IF(N593="základná",J593,0)</f>
        <v>0</v>
      </c>
      <c r="BF593" s="247">
        <f>IF(N593="znížená",J593,0)</f>
        <v>0</v>
      </c>
      <c r="BG593" s="247">
        <f>IF(N593="zákl. prenesená",J593,0)</f>
        <v>0</v>
      </c>
      <c r="BH593" s="247">
        <f>IF(N593="zníž. prenesená",J593,0)</f>
        <v>0</v>
      </c>
      <c r="BI593" s="247">
        <f>IF(N593="nulová",J593,0)</f>
        <v>0</v>
      </c>
      <c r="BJ593" s="14" t="s">
        <v>87</v>
      </c>
      <c r="BK593" s="247">
        <f>ROUND(I593*H593,2)</f>
        <v>0</v>
      </c>
      <c r="BL593" s="14" t="s">
        <v>241</v>
      </c>
      <c r="BM593" s="246" t="s">
        <v>1880</v>
      </c>
    </row>
    <row r="594" s="2" customFormat="1" ht="24.15" customHeight="1">
      <c r="A594" s="35"/>
      <c r="B594" s="36"/>
      <c r="C594" s="234" t="s">
        <v>1881</v>
      </c>
      <c r="D594" s="234" t="s">
        <v>179</v>
      </c>
      <c r="E594" s="235" t="s">
        <v>1882</v>
      </c>
      <c r="F594" s="236" t="s">
        <v>1883</v>
      </c>
      <c r="G594" s="237" t="s">
        <v>223</v>
      </c>
      <c r="H594" s="238">
        <v>984.19000000000005</v>
      </c>
      <c r="I594" s="239"/>
      <c r="J594" s="240">
        <f>ROUND(I594*H594,2)</f>
        <v>0</v>
      </c>
      <c r="K594" s="241"/>
      <c r="L594" s="41"/>
      <c r="M594" s="242" t="s">
        <v>1</v>
      </c>
      <c r="N594" s="243" t="s">
        <v>40</v>
      </c>
      <c r="O594" s="94"/>
      <c r="P594" s="244">
        <f>O594*H594</f>
        <v>0</v>
      </c>
      <c r="Q594" s="244">
        <v>0</v>
      </c>
      <c r="R594" s="244">
        <f>Q594*H594</f>
        <v>0</v>
      </c>
      <c r="S594" s="244">
        <v>0</v>
      </c>
      <c r="T594" s="245">
        <f>S594*H594</f>
        <v>0</v>
      </c>
      <c r="U594" s="35"/>
      <c r="V594" s="35"/>
      <c r="W594" s="35"/>
      <c r="X594" s="35"/>
      <c r="Y594" s="35"/>
      <c r="Z594" s="35"/>
      <c r="AA594" s="35"/>
      <c r="AB594" s="35"/>
      <c r="AC594" s="35"/>
      <c r="AD594" s="35"/>
      <c r="AE594" s="35"/>
      <c r="AR594" s="246" t="s">
        <v>241</v>
      </c>
      <c r="AT594" s="246" t="s">
        <v>179</v>
      </c>
      <c r="AU594" s="246" t="s">
        <v>87</v>
      </c>
      <c r="AY594" s="14" t="s">
        <v>177</v>
      </c>
      <c r="BE594" s="247">
        <f>IF(N594="základná",J594,0)</f>
        <v>0</v>
      </c>
      <c r="BF594" s="247">
        <f>IF(N594="znížená",J594,0)</f>
        <v>0</v>
      </c>
      <c r="BG594" s="247">
        <f>IF(N594="zákl. prenesená",J594,0)</f>
        <v>0</v>
      </c>
      <c r="BH594" s="247">
        <f>IF(N594="zníž. prenesená",J594,0)</f>
        <v>0</v>
      </c>
      <c r="BI594" s="247">
        <f>IF(N594="nulová",J594,0)</f>
        <v>0</v>
      </c>
      <c r="BJ594" s="14" t="s">
        <v>87</v>
      </c>
      <c r="BK594" s="247">
        <f>ROUND(I594*H594,2)</f>
        <v>0</v>
      </c>
      <c r="BL594" s="14" t="s">
        <v>241</v>
      </c>
      <c r="BM594" s="246" t="s">
        <v>1884</v>
      </c>
    </row>
    <row r="595" s="2" customFormat="1" ht="33" customHeight="1">
      <c r="A595" s="35"/>
      <c r="B595" s="36"/>
      <c r="C595" s="234" t="s">
        <v>1885</v>
      </c>
      <c r="D595" s="234" t="s">
        <v>179</v>
      </c>
      <c r="E595" s="235" t="s">
        <v>1886</v>
      </c>
      <c r="F595" s="236" t="s">
        <v>1887</v>
      </c>
      <c r="G595" s="237" t="s">
        <v>223</v>
      </c>
      <c r="H595" s="238">
        <v>2487.5610000000001</v>
      </c>
      <c r="I595" s="239"/>
      <c r="J595" s="240">
        <f>ROUND(I595*H595,2)</f>
        <v>0</v>
      </c>
      <c r="K595" s="241"/>
      <c r="L595" s="41"/>
      <c r="M595" s="242" t="s">
        <v>1</v>
      </c>
      <c r="N595" s="243" t="s">
        <v>40</v>
      </c>
      <c r="O595" s="94"/>
      <c r="P595" s="244">
        <f>O595*H595</f>
        <v>0</v>
      </c>
      <c r="Q595" s="244">
        <v>0.00033</v>
      </c>
      <c r="R595" s="244">
        <f>Q595*H595</f>
        <v>0.82089513000000003</v>
      </c>
      <c r="S595" s="244">
        <v>0</v>
      </c>
      <c r="T595" s="245">
        <f>S595*H595</f>
        <v>0</v>
      </c>
      <c r="U595" s="35"/>
      <c r="V595" s="35"/>
      <c r="W595" s="35"/>
      <c r="X595" s="35"/>
      <c r="Y595" s="35"/>
      <c r="Z595" s="35"/>
      <c r="AA595" s="35"/>
      <c r="AB595" s="35"/>
      <c r="AC595" s="35"/>
      <c r="AD595" s="35"/>
      <c r="AE595" s="35"/>
      <c r="AR595" s="246" t="s">
        <v>241</v>
      </c>
      <c r="AT595" s="246" t="s">
        <v>179</v>
      </c>
      <c r="AU595" s="246" t="s">
        <v>87</v>
      </c>
      <c r="AY595" s="14" t="s">
        <v>177</v>
      </c>
      <c r="BE595" s="247">
        <f>IF(N595="základná",J595,0)</f>
        <v>0</v>
      </c>
      <c r="BF595" s="247">
        <f>IF(N595="znížená",J595,0)</f>
        <v>0</v>
      </c>
      <c r="BG595" s="247">
        <f>IF(N595="zákl. prenesená",J595,0)</f>
        <v>0</v>
      </c>
      <c r="BH595" s="247">
        <f>IF(N595="zníž. prenesená",J595,0)</f>
        <v>0</v>
      </c>
      <c r="BI595" s="247">
        <f>IF(N595="nulová",J595,0)</f>
        <v>0</v>
      </c>
      <c r="BJ595" s="14" t="s">
        <v>87</v>
      </c>
      <c r="BK595" s="247">
        <f>ROUND(I595*H595,2)</f>
        <v>0</v>
      </c>
      <c r="BL595" s="14" t="s">
        <v>241</v>
      </c>
      <c r="BM595" s="246" t="s">
        <v>1888</v>
      </c>
    </row>
    <row r="596" s="12" customFormat="1" ht="22.8" customHeight="1">
      <c r="A596" s="12"/>
      <c r="B596" s="218"/>
      <c r="C596" s="219"/>
      <c r="D596" s="220" t="s">
        <v>73</v>
      </c>
      <c r="E596" s="232" t="s">
        <v>1889</v>
      </c>
      <c r="F596" s="232" t="s">
        <v>1890</v>
      </c>
      <c r="G596" s="219"/>
      <c r="H596" s="219"/>
      <c r="I596" s="222"/>
      <c r="J596" s="233">
        <f>BK596</f>
        <v>0</v>
      </c>
      <c r="K596" s="219"/>
      <c r="L596" s="224"/>
      <c r="M596" s="225"/>
      <c r="N596" s="226"/>
      <c r="O596" s="226"/>
      <c r="P596" s="227">
        <f>P597</f>
        <v>0</v>
      </c>
      <c r="Q596" s="226"/>
      <c r="R596" s="227">
        <f>R597</f>
        <v>0</v>
      </c>
      <c r="S596" s="226"/>
      <c r="T596" s="228">
        <f>T597</f>
        <v>0</v>
      </c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R596" s="229" t="s">
        <v>87</v>
      </c>
      <c r="AT596" s="230" t="s">
        <v>73</v>
      </c>
      <c r="AU596" s="230" t="s">
        <v>81</v>
      </c>
      <c r="AY596" s="229" t="s">
        <v>177</v>
      </c>
      <c r="BK596" s="231">
        <f>BK597</f>
        <v>0</v>
      </c>
    </row>
    <row r="597" s="2" customFormat="1" ht="24.15" customHeight="1">
      <c r="A597" s="35"/>
      <c r="B597" s="36"/>
      <c r="C597" s="234" t="s">
        <v>1891</v>
      </c>
      <c r="D597" s="234" t="s">
        <v>179</v>
      </c>
      <c r="E597" s="235" t="s">
        <v>1892</v>
      </c>
      <c r="F597" s="236" t="s">
        <v>1893</v>
      </c>
      <c r="G597" s="237" t="s">
        <v>1154</v>
      </c>
      <c r="H597" s="238">
        <v>1</v>
      </c>
      <c r="I597" s="239"/>
      <c r="J597" s="240">
        <f>ROUND(I597*H597,2)</f>
        <v>0</v>
      </c>
      <c r="K597" s="241"/>
      <c r="L597" s="41"/>
      <c r="M597" s="242" t="s">
        <v>1</v>
      </c>
      <c r="N597" s="243" t="s">
        <v>40</v>
      </c>
      <c r="O597" s="94"/>
      <c r="P597" s="244">
        <f>O597*H597</f>
        <v>0</v>
      </c>
      <c r="Q597" s="244">
        <v>0</v>
      </c>
      <c r="R597" s="244">
        <f>Q597*H597</f>
        <v>0</v>
      </c>
      <c r="S597" s="244">
        <v>0</v>
      </c>
      <c r="T597" s="245">
        <f>S597*H597</f>
        <v>0</v>
      </c>
      <c r="U597" s="35"/>
      <c r="V597" s="35"/>
      <c r="W597" s="35"/>
      <c r="X597" s="35"/>
      <c r="Y597" s="35"/>
      <c r="Z597" s="35"/>
      <c r="AA597" s="35"/>
      <c r="AB597" s="35"/>
      <c r="AC597" s="35"/>
      <c r="AD597" s="35"/>
      <c r="AE597" s="35"/>
      <c r="AR597" s="246" t="s">
        <v>241</v>
      </c>
      <c r="AT597" s="246" t="s">
        <v>179</v>
      </c>
      <c r="AU597" s="246" t="s">
        <v>87</v>
      </c>
      <c r="AY597" s="14" t="s">
        <v>177</v>
      </c>
      <c r="BE597" s="247">
        <f>IF(N597="základná",J597,0)</f>
        <v>0</v>
      </c>
      <c r="BF597" s="247">
        <f>IF(N597="znížená",J597,0)</f>
        <v>0</v>
      </c>
      <c r="BG597" s="247">
        <f>IF(N597="zákl. prenesená",J597,0)</f>
        <v>0</v>
      </c>
      <c r="BH597" s="247">
        <f>IF(N597="zníž. prenesená",J597,0)</f>
        <v>0</v>
      </c>
      <c r="BI597" s="247">
        <f>IF(N597="nulová",J597,0)</f>
        <v>0</v>
      </c>
      <c r="BJ597" s="14" t="s">
        <v>87</v>
      </c>
      <c r="BK597" s="247">
        <f>ROUND(I597*H597,2)</f>
        <v>0</v>
      </c>
      <c r="BL597" s="14" t="s">
        <v>241</v>
      </c>
      <c r="BM597" s="246" t="s">
        <v>1894</v>
      </c>
    </row>
    <row r="598" s="12" customFormat="1" ht="25.92" customHeight="1">
      <c r="A598" s="12"/>
      <c r="B598" s="218"/>
      <c r="C598" s="219"/>
      <c r="D598" s="220" t="s">
        <v>73</v>
      </c>
      <c r="E598" s="221" t="s">
        <v>270</v>
      </c>
      <c r="F598" s="221" t="s">
        <v>1895</v>
      </c>
      <c r="G598" s="219"/>
      <c r="H598" s="219"/>
      <c r="I598" s="222"/>
      <c r="J598" s="223">
        <f>BK598</f>
        <v>0</v>
      </c>
      <c r="K598" s="219"/>
      <c r="L598" s="224"/>
      <c r="M598" s="225"/>
      <c r="N598" s="226"/>
      <c r="O598" s="226"/>
      <c r="P598" s="227">
        <f>P599</f>
        <v>0</v>
      </c>
      <c r="Q598" s="226"/>
      <c r="R598" s="227">
        <f>R599</f>
        <v>0</v>
      </c>
      <c r="S598" s="226"/>
      <c r="T598" s="228">
        <f>T599</f>
        <v>0.04095</v>
      </c>
      <c r="U598" s="12"/>
      <c r="V598" s="12"/>
      <c r="W598" s="12"/>
      <c r="X598" s="12"/>
      <c r="Y598" s="12"/>
      <c r="Z598" s="12"/>
      <c r="AA598" s="12"/>
      <c r="AB598" s="12"/>
      <c r="AC598" s="12"/>
      <c r="AD598" s="12"/>
      <c r="AE598" s="12"/>
      <c r="AR598" s="229" t="s">
        <v>189</v>
      </c>
      <c r="AT598" s="230" t="s">
        <v>73</v>
      </c>
      <c r="AU598" s="230" t="s">
        <v>74</v>
      </c>
      <c r="AY598" s="229" t="s">
        <v>177</v>
      </c>
      <c r="BK598" s="231">
        <f>BK599</f>
        <v>0</v>
      </c>
    </row>
    <row r="599" s="12" customFormat="1" ht="22.8" customHeight="1">
      <c r="A599" s="12"/>
      <c r="B599" s="218"/>
      <c r="C599" s="219"/>
      <c r="D599" s="220" t="s">
        <v>73</v>
      </c>
      <c r="E599" s="232" t="s">
        <v>1896</v>
      </c>
      <c r="F599" s="232" t="s">
        <v>1897</v>
      </c>
      <c r="G599" s="219"/>
      <c r="H599" s="219"/>
      <c r="I599" s="222"/>
      <c r="J599" s="233">
        <f>BK599</f>
        <v>0</v>
      </c>
      <c r="K599" s="219"/>
      <c r="L599" s="224"/>
      <c r="M599" s="225"/>
      <c r="N599" s="226"/>
      <c r="O599" s="226"/>
      <c r="P599" s="227">
        <f>P600</f>
        <v>0</v>
      </c>
      <c r="Q599" s="226"/>
      <c r="R599" s="227">
        <f>R600</f>
        <v>0</v>
      </c>
      <c r="S599" s="226"/>
      <c r="T599" s="228">
        <f>T600</f>
        <v>0.04095</v>
      </c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R599" s="229" t="s">
        <v>189</v>
      </c>
      <c r="AT599" s="230" t="s">
        <v>73</v>
      </c>
      <c r="AU599" s="230" t="s">
        <v>81</v>
      </c>
      <c r="AY599" s="229" t="s">
        <v>177</v>
      </c>
      <c r="BK599" s="231">
        <f>BK600</f>
        <v>0</v>
      </c>
    </row>
    <row r="600" s="2" customFormat="1" ht="16.5" customHeight="1">
      <c r="A600" s="35"/>
      <c r="B600" s="36"/>
      <c r="C600" s="234" t="s">
        <v>1898</v>
      </c>
      <c r="D600" s="234" t="s">
        <v>179</v>
      </c>
      <c r="E600" s="235" t="s">
        <v>1899</v>
      </c>
      <c r="F600" s="236" t="s">
        <v>1900</v>
      </c>
      <c r="G600" s="237" t="s">
        <v>182</v>
      </c>
      <c r="H600" s="238">
        <v>65</v>
      </c>
      <c r="I600" s="239"/>
      <c r="J600" s="240">
        <f>ROUND(I600*H600,2)</f>
        <v>0</v>
      </c>
      <c r="K600" s="241"/>
      <c r="L600" s="41"/>
      <c r="M600" s="242" t="s">
        <v>1</v>
      </c>
      <c r="N600" s="243" t="s">
        <v>40</v>
      </c>
      <c r="O600" s="94"/>
      <c r="P600" s="244">
        <f>O600*H600</f>
        <v>0</v>
      </c>
      <c r="Q600" s="244">
        <v>0</v>
      </c>
      <c r="R600" s="244">
        <f>Q600*H600</f>
        <v>0</v>
      </c>
      <c r="S600" s="244">
        <v>0.00063000000000000003</v>
      </c>
      <c r="T600" s="245">
        <f>S600*H600</f>
        <v>0.04095</v>
      </c>
      <c r="U600" s="35"/>
      <c r="V600" s="35"/>
      <c r="W600" s="35"/>
      <c r="X600" s="35"/>
      <c r="Y600" s="35"/>
      <c r="Z600" s="35"/>
      <c r="AA600" s="35"/>
      <c r="AB600" s="35"/>
      <c r="AC600" s="35"/>
      <c r="AD600" s="35"/>
      <c r="AE600" s="35"/>
      <c r="AR600" s="246" t="s">
        <v>437</v>
      </c>
      <c r="AT600" s="246" t="s">
        <v>179</v>
      </c>
      <c r="AU600" s="246" t="s">
        <v>87</v>
      </c>
      <c r="AY600" s="14" t="s">
        <v>177</v>
      </c>
      <c r="BE600" s="247">
        <f>IF(N600="základná",J600,0)</f>
        <v>0</v>
      </c>
      <c r="BF600" s="247">
        <f>IF(N600="znížená",J600,0)</f>
        <v>0</v>
      </c>
      <c r="BG600" s="247">
        <f>IF(N600="zákl. prenesená",J600,0)</f>
        <v>0</v>
      </c>
      <c r="BH600" s="247">
        <f>IF(N600="zníž. prenesená",J600,0)</f>
        <v>0</v>
      </c>
      <c r="BI600" s="247">
        <f>IF(N600="nulová",J600,0)</f>
        <v>0</v>
      </c>
      <c r="BJ600" s="14" t="s">
        <v>87</v>
      </c>
      <c r="BK600" s="247">
        <f>ROUND(I600*H600,2)</f>
        <v>0</v>
      </c>
      <c r="BL600" s="14" t="s">
        <v>437</v>
      </c>
      <c r="BM600" s="246" t="s">
        <v>1901</v>
      </c>
    </row>
    <row r="601" s="12" customFormat="1" ht="25.92" customHeight="1">
      <c r="A601" s="12"/>
      <c r="B601" s="218"/>
      <c r="C601" s="219"/>
      <c r="D601" s="220" t="s">
        <v>73</v>
      </c>
      <c r="E601" s="221" t="s">
        <v>1902</v>
      </c>
      <c r="F601" s="221" t="s">
        <v>1903</v>
      </c>
      <c r="G601" s="219"/>
      <c r="H601" s="219"/>
      <c r="I601" s="222"/>
      <c r="J601" s="223">
        <f>BK601</f>
        <v>0</v>
      </c>
      <c r="K601" s="219"/>
      <c r="L601" s="224"/>
      <c r="M601" s="225"/>
      <c r="N601" s="226"/>
      <c r="O601" s="226"/>
      <c r="P601" s="227">
        <f>P602</f>
        <v>0</v>
      </c>
      <c r="Q601" s="226"/>
      <c r="R601" s="227">
        <f>R602</f>
        <v>0</v>
      </c>
      <c r="S601" s="226"/>
      <c r="T601" s="228">
        <f>T602</f>
        <v>0</v>
      </c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R601" s="229" t="s">
        <v>183</v>
      </c>
      <c r="AT601" s="230" t="s">
        <v>73</v>
      </c>
      <c r="AU601" s="230" t="s">
        <v>74</v>
      </c>
      <c r="AY601" s="229" t="s">
        <v>177</v>
      </c>
      <c r="BK601" s="231">
        <f>BK602</f>
        <v>0</v>
      </c>
    </row>
    <row r="602" s="2" customFormat="1" ht="16.5" customHeight="1">
      <c r="A602" s="35"/>
      <c r="B602" s="36"/>
      <c r="C602" s="234" t="s">
        <v>1904</v>
      </c>
      <c r="D602" s="234" t="s">
        <v>179</v>
      </c>
      <c r="E602" s="235" t="s">
        <v>1905</v>
      </c>
      <c r="F602" s="236" t="s">
        <v>1906</v>
      </c>
      <c r="G602" s="237" t="s">
        <v>371</v>
      </c>
      <c r="H602" s="238">
        <v>5</v>
      </c>
      <c r="I602" s="239"/>
      <c r="J602" s="240">
        <f>ROUND(I602*H602,2)</f>
        <v>0</v>
      </c>
      <c r="K602" s="241"/>
      <c r="L602" s="41"/>
      <c r="M602" s="260" t="s">
        <v>1</v>
      </c>
      <c r="N602" s="261" t="s">
        <v>40</v>
      </c>
      <c r="O602" s="262"/>
      <c r="P602" s="263">
        <f>O602*H602</f>
        <v>0</v>
      </c>
      <c r="Q602" s="263">
        <v>0</v>
      </c>
      <c r="R602" s="263">
        <f>Q602*H602</f>
        <v>0</v>
      </c>
      <c r="S602" s="263">
        <v>0</v>
      </c>
      <c r="T602" s="264">
        <f>S602*H602</f>
        <v>0</v>
      </c>
      <c r="U602" s="35"/>
      <c r="V602" s="35"/>
      <c r="W602" s="35"/>
      <c r="X602" s="35"/>
      <c r="Y602" s="35"/>
      <c r="Z602" s="35"/>
      <c r="AA602" s="35"/>
      <c r="AB602" s="35"/>
      <c r="AC602" s="35"/>
      <c r="AD602" s="35"/>
      <c r="AE602" s="35"/>
      <c r="AR602" s="246" t="s">
        <v>1907</v>
      </c>
      <c r="AT602" s="246" t="s">
        <v>179</v>
      </c>
      <c r="AU602" s="246" t="s">
        <v>81</v>
      </c>
      <c r="AY602" s="14" t="s">
        <v>177</v>
      </c>
      <c r="BE602" s="247">
        <f>IF(N602="základná",J602,0)</f>
        <v>0</v>
      </c>
      <c r="BF602" s="247">
        <f>IF(N602="znížená",J602,0)</f>
        <v>0</v>
      </c>
      <c r="BG602" s="247">
        <f>IF(N602="zákl. prenesená",J602,0)</f>
        <v>0</v>
      </c>
      <c r="BH602" s="247">
        <f>IF(N602="zníž. prenesená",J602,0)</f>
        <v>0</v>
      </c>
      <c r="BI602" s="247">
        <f>IF(N602="nulová",J602,0)</f>
        <v>0</v>
      </c>
      <c r="BJ602" s="14" t="s">
        <v>87</v>
      </c>
      <c r="BK602" s="247">
        <f>ROUND(I602*H602,2)</f>
        <v>0</v>
      </c>
      <c r="BL602" s="14" t="s">
        <v>1907</v>
      </c>
      <c r="BM602" s="246" t="s">
        <v>1908</v>
      </c>
    </row>
    <row r="603" s="2" customFormat="1" ht="6.96" customHeight="1">
      <c r="A603" s="35"/>
      <c r="B603" s="69"/>
      <c r="C603" s="70"/>
      <c r="D603" s="70"/>
      <c r="E603" s="70"/>
      <c r="F603" s="70"/>
      <c r="G603" s="70"/>
      <c r="H603" s="70"/>
      <c r="I603" s="70"/>
      <c r="J603" s="70"/>
      <c r="K603" s="70"/>
      <c r="L603" s="41"/>
      <c r="M603" s="35"/>
      <c r="O603" s="35"/>
      <c r="P603" s="35"/>
      <c r="Q603" s="35"/>
      <c r="R603" s="35"/>
      <c r="S603" s="35"/>
      <c r="T603" s="35"/>
      <c r="U603" s="35"/>
      <c r="V603" s="35"/>
      <c r="W603" s="35"/>
      <c r="X603" s="35"/>
      <c r="Y603" s="35"/>
      <c r="Z603" s="35"/>
      <c r="AA603" s="35"/>
      <c r="AB603" s="35"/>
      <c r="AC603" s="35"/>
      <c r="AD603" s="35"/>
      <c r="AE603" s="35"/>
    </row>
  </sheetData>
  <sheetProtection sheet="1" autoFilter="0" formatColumns="0" formatRows="0" objects="1" scenarios="1" spinCount="100000" saltValue="+BCiPLU8VT7pp1iTgzXnB/tFw/TsdsiMuTloRk2XUQElGTNe/3BhPDRiAU96NGVZfizUWjPl1xy8ftV4XgdWYw==" hashValue="rl9GepO8u6fsJDyEKHL34OsWMRcSqSIw5VI+6hRSyyTQJ4goNaOoAak8hXYBMV+nJ9mVm4yDj31Z+uNxEGNczg==" algorithmName="SHA-512" password="CC35"/>
  <autoFilter ref="C150:K60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39:H139"/>
    <mergeCell ref="E141:H141"/>
    <mergeCell ref="E143:H14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91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17"/>
      <c r="AT3" s="14" t="s">
        <v>74</v>
      </c>
    </row>
    <row r="4" s="1" customFormat="1" ht="24.96" customHeight="1">
      <c r="B4" s="17"/>
      <c r="D4" s="151" t="s">
        <v>122</v>
      </c>
      <c r="L4" s="17"/>
      <c r="M4" s="15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53" t="s">
        <v>15</v>
      </c>
      <c r="L6" s="17"/>
    </row>
    <row r="7" s="1" customFormat="1" ht="16.5" customHeight="1">
      <c r="B7" s="17"/>
      <c r="E7" s="154" t="str">
        <f>'Rekapitulácia stavby'!K6</f>
        <v>Prístavba základnej školy Suchá nad Parnou</v>
      </c>
      <c r="F7" s="153"/>
      <c r="G7" s="153"/>
      <c r="H7" s="153"/>
      <c r="L7" s="17"/>
    </row>
    <row r="8" s="1" customFormat="1" ht="12" customHeight="1">
      <c r="B8" s="17"/>
      <c r="D8" s="153" t="s">
        <v>123</v>
      </c>
      <c r="L8" s="17"/>
    </row>
    <row r="9" s="2" customFormat="1" ht="16.5" customHeight="1">
      <c r="A9" s="35"/>
      <c r="B9" s="41"/>
      <c r="C9" s="35"/>
      <c r="D9" s="35"/>
      <c r="E9" s="154" t="s">
        <v>124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53" t="s">
        <v>125</v>
      </c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5" t="s">
        <v>1909</v>
      </c>
      <c r="F11" s="35"/>
      <c r="G11" s="35"/>
      <c r="H11" s="35"/>
      <c r="I11" s="35"/>
      <c r="J11" s="35"/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53" t="s">
        <v>17</v>
      </c>
      <c r="E13" s="35"/>
      <c r="F13" s="144" t="s">
        <v>1</v>
      </c>
      <c r="G13" s="35"/>
      <c r="H13" s="35"/>
      <c r="I13" s="153" t="s">
        <v>18</v>
      </c>
      <c r="J13" s="144" t="s">
        <v>1</v>
      </c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53" t="s">
        <v>19</v>
      </c>
      <c r="E14" s="35"/>
      <c r="F14" s="144" t="s">
        <v>20</v>
      </c>
      <c r="G14" s="35"/>
      <c r="H14" s="35"/>
      <c r="I14" s="153" t="s">
        <v>21</v>
      </c>
      <c r="J14" s="156" t="str">
        <f>'Rekapitulácia stavby'!AN8</f>
        <v>9. 2. 2022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53" t="s">
        <v>23</v>
      </c>
      <c r="E16" s="35"/>
      <c r="F16" s="35"/>
      <c r="G16" s="35"/>
      <c r="H16" s="35"/>
      <c r="I16" s="153" t="s">
        <v>24</v>
      </c>
      <c r="J16" s="144" t="s">
        <v>1</v>
      </c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44" t="s">
        <v>25</v>
      </c>
      <c r="F17" s="35"/>
      <c r="G17" s="35"/>
      <c r="H17" s="35"/>
      <c r="I17" s="153" t="s">
        <v>26</v>
      </c>
      <c r="J17" s="144" t="s">
        <v>1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53" t="s">
        <v>27</v>
      </c>
      <c r="E19" s="35"/>
      <c r="F19" s="35"/>
      <c r="G19" s="35"/>
      <c r="H19" s="35"/>
      <c r="I19" s="153" t="s">
        <v>24</v>
      </c>
      <c r="J19" s="30" t="str">
        <f>'Rekapitulácia stavby'!AN13</f>
        <v>Vyplň údaj</v>
      </c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'Rekapitulácia stavby'!E14</f>
        <v>Vyplň údaj</v>
      </c>
      <c r="F20" s="144"/>
      <c r="G20" s="144"/>
      <c r="H20" s="144"/>
      <c r="I20" s="153" t="s">
        <v>26</v>
      </c>
      <c r="J20" s="30" t="str">
        <f>'Rekapitulácia stavby'!AN14</f>
        <v>Vyplň údaj</v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53" t="s">
        <v>29</v>
      </c>
      <c r="E22" s="35"/>
      <c r="F22" s="35"/>
      <c r="G22" s="35"/>
      <c r="H22" s="35"/>
      <c r="I22" s="153" t="s">
        <v>24</v>
      </c>
      <c r="J22" s="144" t="s">
        <v>1</v>
      </c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44" t="s">
        <v>30</v>
      </c>
      <c r="F23" s="35"/>
      <c r="G23" s="35"/>
      <c r="H23" s="35"/>
      <c r="I23" s="153" t="s">
        <v>26</v>
      </c>
      <c r="J23" s="144" t="s">
        <v>1</v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53" t="s">
        <v>32</v>
      </c>
      <c r="E25" s="35"/>
      <c r="F25" s="35"/>
      <c r="G25" s="35"/>
      <c r="H25" s="35"/>
      <c r="I25" s="153" t="s">
        <v>24</v>
      </c>
      <c r="J25" s="144" t="str">
        <f>IF('Rekapitulácia stavby'!AN19="","",'Rekapitulácia stavby'!AN19)</f>
        <v/>
      </c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44" t="str">
        <f>IF('Rekapitulácia stavby'!E20="","",'Rekapitulácia stavby'!E20)</f>
        <v xml:space="preserve"> </v>
      </c>
      <c r="F26" s="35"/>
      <c r="G26" s="35"/>
      <c r="H26" s="35"/>
      <c r="I26" s="153" t="s">
        <v>26</v>
      </c>
      <c r="J26" s="144" t="str">
        <f>IF('Rekapitulácia stavby'!AN20="","",'Rekapitulácia stavby'!AN20)</f>
        <v/>
      </c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6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53" t="s">
        <v>33</v>
      </c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7"/>
      <c r="B29" s="158"/>
      <c r="C29" s="157"/>
      <c r="D29" s="157"/>
      <c r="E29" s="159" t="s">
        <v>1</v>
      </c>
      <c r="F29" s="159"/>
      <c r="G29" s="159"/>
      <c r="H29" s="159"/>
      <c r="I29" s="157"/>
      <c r="J29" s="157"/>
      <c r="K29" s="157"/>
      <c r="L29" s="160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61"/>
      <c r="E31" s="161"/>
      <c r="F31" s="161"/>
      <c r="G31" s="161"/>
      <c r="H31" s="161"/>
      <c r="I31" s="161"/>
      <c r="J31" s="161"/>
      <c r="K31" s="161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62" t="s">
        <v>34</v>
      </c>
      <c r="E32" s="35"/>
      <c r="F32" s="35"/>
      <c r="G32" s="35"/>
      <c r="H32" s="35"/>
      <c r="I32" s="35"/>
      <c r="J32" s="163">
        <f>ROUND(J129, 2)</f>
        <v>0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61"/>
      <c r="E33" s="161"/>
      <c r="F33" s="161"/>
      <c r="G33" s="161"/>
      <c r="H33" s="161"/>
      <c r="I33" s="161"/>
      <c r="J33" s="161"/>
      <c r="K33" s="161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64" t="s">
        <v>36</v>
      </c>
      <c r="G34" s="35"/>
      <c r="H34" s="35"/>
      <c r="I34" s="164" t="s">
        <v>35</v>
      </c>
      <c r="J34" s="164" t="s">
        <v>37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65" t="s">
        <v>38</v>
      </c>
      <c r="E35" s="166" t="s">
        <v>39</v>
      </c>
      <c r="F35" s="167">
        <f>ROUND((SUM(BE129:BE303)),  2)</f>
        <v>0</v>
      </c>
      <c r="G35" s="168"/>
      <c r="H35" s="168"/>
      <c r="I35" s="169">
        <v>0.20000000000000001</v>
      </c>
      <c r="J35" s="167">
        <f>ROUND(((SUM(BE129:BE303))*I35),  2)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66" t="s">
        <v>40</v>
      </c>
      <c r="F36" s="167">
        <f>ROUND((SUM(BF129:BF303)),  2)</f>
        <v>0</v>
      </c>
      <c r="G36" s="168"/>
      <c r="H36" s="168"/>
      <c r="I36" s="169">
        <v>0.20000000000000001</v>
      </c>
      <c r="J36" s="167">
        <f>ROUND(((SUM(BF129:BF303))*I36),  2)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3" t="s">
        <v>41</v>
      </c>
      <c r="F37" s="170">
        <f>ROUND((SUM(BG129:BG303)),  2)</f>
        <v>0</v>
      </c>
      <c r="G37" s="35"/>
      <c r="H37" s="35"/>
      <c r="I37" s="171">
        <v>0.20000000000000001</v>
      </c>
      <c r="J37" s="170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53" t="s">
        <v>42</v>
      </c>
      <c r="F38" s="170">
        <f>ROUND((SUM(BH129:BH303)),  2)</f>
        <v>0</v>
      </c>
      <c r="G38" s="35"/>
      <c r="H38" s="35"/>
      <c r="I38" s="171">
        <v>0.20000000000000001</v>
      </c>
      <c r="J38" s="170">
        <f>0</f>
        <v>0</v>
      </c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66" t="s">
        <v>43</v>
      </c>
      <c r="F39" s="167">
        <f>ROUND((SUM(BI129:BI303)),  2)</f>
        <v>0</v>
      </c>
      <c r="G39" s="168"/>
      <c r="H39" s="168"/>
      <c r="I39" s="169">
        <v>0</v>
      </c>
      <c r="J39" s="167">
        <f>0</f>
        <v>0</v>
      </c>
      <c r="K39" s="35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72"/>
      <c r="D41" s="173" t="s">
        <v>44</v>
      </c>
      <c r="E41" s="174"/>
      <c r="F41" s="174"/>
      <c r="G41" s="175" t="s">
        <v>45</v>
      </c>
      <c r="H41" s="176" t="s">
        <v>46</v>
      </c>
      <c r="I41" s="174"/>
      <c r="J41" s="177">
        <f>SUM(J32:J39)</f>
        <v>0</v>
      </c>
      <c r="K41" s="178"/>
      <c r="L41" s="66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6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9" t="s">
        <v>47</v>
      </c>
      <c r="E50" s="180"/>
      <c r="F50" s="180"/>
      <c r="G50" s="179" t="s">
        <v>48</v>
      </c>
      <c r="H50" s="180"/>
      <c r="I50" s="180"/>
      <c r="J50" s="180"/>
      <c r="K50" s="180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1" t="s">
        <v>49</v>
      </c>
      <c r="E61" s="182"/>
      <c r="F61" s="183" t="s">
        <v>50</v>
      </c>
      <c r="G61" s="181" t="s">
        <v>49</v>
      </c>
      <c r="H61" s="182"/>
      <c r="I61" s="182"/>
      <c r="J61" s="184" t="s">
        <v>50</v>
      </c>
      <c r="K61" s="182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9" t="s">
        <v>51</v>
      </c>
      <c r="E65" s="185"/>
      <c r="F65" s="185"/>
      <c r="G65" s="179" t="s">
        <v>52</v>
      </c>
      <c r="H65" s="185"/>
      <c r="I65" s="185"/>
      <c r="J65" s="185"/>
      <c r="K65" s="185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1" t="s">
        <v>49</v>
      </c>
      <c r="E76" s="182"/>
      <c r="F76" s="183" t="s">
        <v>50</v>
      </c>
      <c r="G76" s="181" t="s">
        <v>49</v>
      </c>
      <c r="H76" s="182"/>
      <c r="I76" s="182"/>
      <c r="J76" s="184" t="s">
        <v>50</v>
      </c>
      <c r="K76" s="182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6"/>
      <c r="C77" s="187"/>
      <c r="D77" s="187"/>
      <c r="E77" s="187"/>
      <c r="F77" s="187"/>
      <c r="G77" s="187"/>
      <c r="H77" s="187"/>
      <c r="I77" s="187"/>
      <c r="J77" s="187"/>
      <c r="K77" s="187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88"/>
      <c r="C81" s="189"/>
      <c r="D81" s="189"/>
      <c r="E81" s="189"/>
      <c r="F81" s="189"/>
      <c r="G81" s="189"/>
      <c r="H81" s="189"/>
      <c r="I81" s="189"/>
      <c r="J81" s="189"/>
      <c r="K81" s="189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127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90" t="str">
        <f>E7</f>
        <v>Prístavba základnej školy Suchá nad Parnou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123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90" t="s">
        <v>124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125</v>
      </c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9" t="str">
        <f>E11</f>
        <v>02 - Zdravotechnické inštalácie</v>
      </c>
      <c r="F89" s="37"/>
      <c r="G89" s="37"/>
      <c r="H89" s="37"/>
      <c r="I89" s="37"/>
      <c r="J89" s="37"/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19</v>
      </c>
      <c r="D91" s="37"/>
      <c r="E91" s="37"/>
      <c r="F91" s="24" t="str">
        <f>F14</f>
        <v xml:space="preserve"> </v>
      </c>
      <c r="G91" s="37"/>
      <c r="H91" s="37"/>
      <c r="I91" s="29" t="s">
        <v>21</v>
      </c>
      <c r="J91" s="82" t="str">
        <f>IF(J14="","",J14)</f>
        <v>9. 2. 2022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25.65" customHeight="1">
      <c r="A93" s="35"/>
      <c r="B93" s="36"/>
      <c r="C93" s="29" t="s">
        <v>23</v>
      </c>
      <c r="D93" s="37"/>
      <c r="E93" s="37"/>
      <c r="F93" s="24" t="str">
        <f>E17</f>
        <v>Obec Suchá nad Parnou</v>
      </c>
      <c r="G93" s="37"/>
      <c r="H93" s="37"/>
      <c r="I93" s="29" t="s">
        <v>29</v>
      </c>
      <c r="J93" s="33" t="str">
        <f>E23</f>
        <v xml:space="preserve">Ing.arch.  Martin Holeš</v>
      </c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32</v>
      </c>
      <c r="J94" s="33" t="str">
        <f>E26</f>
        <v xml:space="preserve"> </v>
      </c>
      <c r="K94" s="37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91" t="s">
        <v>128</v>
      </c>
      <c r="D96" s="192"/>
      <c r="E96" s="192"/>
      <c r="F96" s="192"/>
      <c r="G96" s="192"/>
      <c r="H96" s="192"/>
      <c r="I96" s="192"/>
      <c r="J96" s="193" t="s">
        <v>129</v>
      </c>
      <c r="K96" s="192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6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94" t="s">
        <v>130</v>
      </c>
      <c r="D98" s="37"/>
      <c r="E98" s="37"/>
      <c r="F98" s="37"/>
      <c r="G98" s="37"/>
      <c r="H98" s="37"/>
      <c r="I98" s="37"/>
      <c r="J98" s="113">
        <f>J129</f>
        <v>0</v>
      </c>
      <c r="K98" s="37"/>
      <c r="L98" s="66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131</v>
      </c>
    </row>
    <row r="99" hidden="1" s="9" customFormat="1" ht="24.96" customHeight="1">
      <c r="A99" s="9"/>
      <c r="B99" s="195"/>
      <c r="C99" s="196"/>
      <c r="D99" s="197" t="s">
        <v>1910</v>
      </c>
      <c r="E99" s="198"/>
      <c r="F99" s="198"/>
      <c r="G99" s="198"/>
      <c r="H99" s="198"/>
      <c r="I99" s="198"/>
      <c r="J99" s="199">
        <f>J130</f>
        <v>0</v>
      </c>
      <c r="K99" s="196"/>
      <c r="L99" s="20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9" customFormat="1" ht="24.96" customHeight="1">
      <c r="A100" s="9"/>
      <c r="B100" s="195"/>
      <c r="C100" s="196"/>
      <c r="D100" s="197" t="s">
        <v>1911</v>
      </c>
      <c r="E100" s="198"/>
      <c r="F100" s="198"/>
      <c r="G100" s="198"/>
      <c r="H100" s="198"/>
      <c r="I100" s="198"/>
      <c r="J100" s="199">
        <f>J141</f>
        <v>0</v>
      </c>
      <c r="K100" s="196"/>
      <c r="L100" s="20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9" customFormat="1" ht="24.96" customHeight="1">
      <c r="A101" s="9"/>
      <c r="B101" s="195"/>
      <c r="C101" s="196"/>
      <c r="D101" s="197" t="s">
        <v>1912</v>
      </c>
      <c r="E101" s="198"/>
      <c r="F101" s="198"/>
      <c r="G101" s="198"/>
      <c r="H101" s="198"/>
      <c r="I101" s="198"/>
      <c r="J101" s="199">
        <f>J143</f>
        <v>0</v>
      </c>
      <c r="K101" s="196"/>
      <c r="L101" s="20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9" customFormat="1" ht="24.96" customHeight="1">
      <c r="A102" s="9"/>
      <c r="B102" s="195"/>
      <c r="C102" s="196"/>
      <c r="D102" s="197" t="s">
        <v>1913</v>
      </c>
      <c r="E102" s="198"/>
      <c r="F102" s="198"/>
      <c r="G102" s="198"/>
      <c r="H102" s="198"/>
      <c r="I102" s="198"/>
      <c r="J102" s="199">
        <f>J159</f>
        <v>0</v>
      </c>
      <c r="K102" s="196"/>
      <c r="L102" s="20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9" customFormat="1" ht="24.96" customHeight="1">
      <c r="A103" s="9"/>
      <c r="B103" s="195"/>
      <c r="C103" s="196"/>
      <c r="D103" s="197" t="s">
        <v>1914</v>
      </c>
      <c r="E103" s="198"/>
      <c r="F103" s="198"/>
      <c r="G103" s="198"/>
      <c r="H103" s="198"/>
      <c r="I103" s="198"/>
      <c r="J103" s="199">
        <f>J161</f>
        <v>0</v>
      </c>
      <c r="K103" s="196"/>
      <c r="L103" s="20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9" customFormat="1" ht="24.96" customHeight="1">
      <c r="A104" s="9"/>
      <c r="B104" s="195"/>
      <c r="C104" s="196"/>
      <c r="D104" s="197" t="s">
        <v>1915</v>
      </c>
      <c r="E104" s="198"/>
      <c r="F104" s="198"/>
      <c r="G104" s="198"/>
      <c r="H104" s="198"/>
      <c r="I104" s="198"/>
      <c r="J104" s="199">
        <f>J185</f>
        <v>0</v>
      </c>
      <c r="K104" s="196"/>
      <c r="L104" s="20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9" customFormat="1" ht="24.96" customHeight="1">
      <c r="A105" s="9"/>
      <c r="B105" s="195"/>
      <c r="C105" s="196"/>
      <c r="D105" s="197" t="s">
        <v>1916</v>
      </c>
      <c r="E105" s="198"/>
      <c r="F105" s="198"/>
      <c r="G105" s="198"/>
      <c r="H105" s="198"/>
      <c r="I105" s="198"/>
      <c r="J105" s="199">
        <f>J228</f>
        <v>0</v>
      </c>
      <c r="K105" s="196"/>
      <c r="L105" s="20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9" customFormat="1" ht="24.96" customHeight="1">
      <c r="A106" s="9"/>
      <c r="B106" s="195"/>
      <c r="C106" s="196"/>
      <c r="D106" s="197" t="s">
        <v>1917</v>
      </c>
      <c r="E106" s="198"/>
      <c r="F106" s="198"/>
      <c r="G106" s="198"/>
      <c r="H106" s="198"/>
      <c r="I106" s="198"/>
      <c r="J106" s="199">
        <f>J290</f>
        <v>0</v>
      </c>
      <c r="K106" s="196"/>
      <c r="L106" s="200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9" customFormat="1" ht="24.96" customHeight="1">
      <c r="A107" s="9"/>
      <c r="B107" s="195"/>
      <c r="C107" s="196"/>
      <c r="D107" s="197" t="s">
        <v>1918</v>
      </c>
      <c r="E107" s="198"/>
      <c r="F107" s="198"/>
      <c r="G107" s="198"/>
      <c r="H107" s="198"/>
      <c r="I107" s="198"/>
      <c r="J107" s="199">
        <f>J300</f>
        <v>0</v>
      </c>
      <c r="K107" s="196"/>
      <c r="L107" s="200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2" customFormat="1" ht="21.84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hidden="1" s="2" customFormat="1" ht="6.96" customHeight="1">
      <c r="A109" s="35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hidden="1"/>
    <row r="111" hidden="1"/>
    <row r="112" hidden="1"/>
    <row r="113" s="2" customFormat="1" ht="6.96" customHeight="1">
      <c r="A113" s="35"/>
      <c r="B113" s="71"/>
      <c r="C113" s="72"/>
      <c r="D113" s="72"/>
      <c r="E113" s="72"/>
      <c r="F113" s="72"/>
      <c r="G113" s="72"/>
      <c r="H113" s="72"/>
      <c r="I113" s="72"/>
      <c r="J113" s="72"/>
      <c r="K113" s="72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4.96" customHeight="1">
      <c r="A114" s="35"/>
      <c r="B114" s="36"/>
      <c r="C114" s="20" t="s">
        <v>163</v>
      </c>
      <c r="D114" s="37"/>
      <c r="E114" s="37"/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15</v>
      </c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190" t="str">
        <f>E7</f>
        <v>Prístavba základnej školy Suchá nad Parnou</v>
      </c>
      <c r="F117" s="29"/>
      <c r="G117" s="29"/>
      <c r="H117" s="29"/>
      <c r="I117" s="37"/>
      <c r="J117" s="37"/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" customFormat="1" ht="12" customHeight="1">
      <c r="B118" s="18"/>
      <c r="C118" s="29" t="s">
        <v>123</v>
      </c>
      <c r="D118" s="19"/>
      <c r="E118" s="19"/>
      <c r="F118" s="19"/>
      <c r="G118" s="19"/>
      <c r="H118" s="19"/>
      <c r="I118" s="19"/>
      <c r="J118" s="19"/>
      <c r="K118" s="19"/>
      <c r="L118" s="17"/>
    </row>
    <row r="119" s="2" customFormat="1" ht="16.5" customHeight="1">
      <c r="A119" s="35"/>
      <c r="B119" s="36"/>
      <c r="C119" s="37"/>
      <c r="D119" s="37"/>
      <c r="E119" s="190" t="s">
        <v>124</v>
      </c>
      <c r="F119" s="37"/>
      <c r="G119" s="37"/>
      <c r="H119" s="37"/>
      <c r="I119" s="37"/>
      <c r="J119" s="37"/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125</v>
      </c>
      <c r="D120" s="37"/>
      <c r="E120" s="37"/>
      <c r="F120" s="37"/>
      <c r="G120" s="37"/>
      <c r="H120" s="37"/>
      <c r="I120" s="37"/>
      <c r="J120" s="37"/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6.5" customHeight="1">
      <c r="A121" s="35"/>
      <c r="B121" s="36"/>
      <c r="C121" s="37"/>
      <c r="D121" s="37"/>
      <c r="E121" s="79" t="str">
        <f>E11</f>
        <v>02 - Zdravotechnické inštalácie</v>
      </c>
      <c r="F121" s="37"/>
      <c r="G121" s="37"/>
      <c r="H121" s="37"/>
      <c r="I121" s="37"/>
      <c r="J121" s="37"/>
      <c r="K121" s="37"/>
      <c r="L121" s="6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2" customHeight="1">
      <c r="A123" s="35"/>
      <c r="B123" s="36"/>
      <c r="C123" s="29" t="s">
        <v>19</v>
      </c>
      <c r="D123" s="37"/>
      <c r="E123" s="37"/>
      <c r="F123" s="24" t="str">
        <f>F14</f>
        <v xml:space="preserve"> </v>
      </c>
      <c r="G123" s="37"/>
      <c r="H123" s="37"/>
      <c r="I123" s="29" t="s">
        <v>21</v>
      </c>
      <c r="J123" s="82" t="str">
        <f>IF(J14="","",J14)</f>
        <v>9. 2. 2022</v>
      </c>
      <c r="K123" s="37"/>
      <c r="L123" s="66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6.96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6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25.65" customHeight="1">
      <c r="A125" s="35"/>
      <c r="B125" s="36"/>
      <c r="C125" s="29" t="s">
        <v>23</v>
      </c>
      <c r="D125" s="37"/>
      <c r="E125" s="37"/>
      <c r="F125" s="24" t="str">
        <f>E17</f>
        <v>Obec Suchá nad Parnou</v>
      </c>
      <c r="G125" s="37"/>
      <c r="H125" s="37"/>
      <c r="I125" s="29" t="s">
        <v>29</v>
      </c>
      <c r="J125" s="33" t="str">
        <f>E23</f>
        <v xml:space="preserve">Ing.arch.  Martin Holeš</v>
      </c>
      <c r="K125" s="37"/>
      <c r="L125" s="66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5.15" customHeight="1">
      <c r="A126" s="35"/>
      <c r="B126" s="36"/>
      <c r="C126" s="29" t="s">
        <v>27</v>
      </c>
      <c r="D126" s="37"/>
      <c r="E126" s="37"/>
      <c r="F126" s="24" t="str">
        <f>IF(E20="","",E20)</f>
        <v>Vyplň údaj</v>
      </c>
      <c r="G126" s="37"/>
      <c r="H126" s="37"/>
      <c r="I126" s="29" t="s">
        <v>32</v>
      </c>
      <c r="J126" s="33" t="str">
        <f>E26</f>
        <v xml:space="preserve"> </v>
      </c>
      <c r="K126" s="37"/>
      <c r="L126" s="66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0.32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66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11" customFormat="1" ht="29.28" customHeight="1">
      <c r="A128" s="206"/>
      <c r="B128" s="207"/>
      <c r="C128" s="208" t="s">
        <v>164</v>
      </c>
      <c r="D128" s="209" t="s">
        <v>59</v>
      </c>
      <c r="E128" s="209" t="s">
        <v>55</v>
      </c>
      <c r="F128" s="209" t="s">
        <v>56</v>
      </c>
      <c r="G128" s="209" t="s">
        <v>165</v>
      </c>
      <c r="H128" s="209" t="s">
        <v>166</v>
      </c>
      <c r="I128" s="209" t="s">
        <v>167</v>
      </c>
      <c r="J128" s="210" t="s">
        <v>129</v>
      </c>
      <c r="K128" s="211" t="s">
        <v>168</v>
      </c>
      <c r="L128" s="212"/>
      <c r="M128" s="103" t="s">
        <v>1</v>
      </c>
      <c r="N128" s="104" t="s">
        <v>38</v>
      </c>
      <c r="O128" s="104" t="s">
        <v>169</v>
      </c>
      <c r="P128" s="104" t="s">
        <v>170</v>
      </c>
      <c r="Q128" s="104" t="s">
        <v>171</v>
      </c>
      <c r="R128" s="104" t="s">
        <v>172</v>
      </c>
      <c r="S128" s="104" t="s">
        <v>173</v>
      </c>
      <c r="T128" s="105" t="s">
        <v>174</v>
      </c>
      <c r="U128" s="206"/>
      <c r="V128" s="206"/>
      <c r="W128" s="206"/>
      <c r="X128" s="206"/>
      <c r="Y128" s="206"/>
      <c r="Z128" s="206"/>
      <c r="AA128" s="206"/>
      <c r="AB128" s="206"/>
      <c r="AC128" s="206"/>
      <c r="AD128" s="206"/>
      <c r="AE128" s="206"/>
    </row>
    <row r="129" s="2" customFormat="1" ht="22.8" customHeight="1">
      <c r="A129" s="35"/>
      <c r="B129" s="36"/>
      <c r="C129" s="110" t="s">
        <v>130</v>
      </c>
      <c r="D129" s="37"/>
      <c r="E129" s="37"/>
      <c r="F129" s="37"/>
      <c r="G129" s="37"/>
      <c r="H129" s="37"/>
      <c r="I129" s="37"/>
      <c r="J129" s="213">
        <f>BK129</f>
        <v>0</v>
      </c>
      <c r="K129" s="37"/>
      <c r="L129" s="41"/>
      <c r="M129" s="106"/>
      <c r="N129" s="214"/>
      <c r="O129" s="107"/>
      <c r="P129" s="215">
        <f>P130+P141+P143+P159+P161+P185+P228+P290+P300</f>
        <v>0</v>
      </c>
      <c r="Q129" s="107"/>
      <c r="R129" s="215">
        <f>R130+R141+R143+R159+R161+R185+R228+R290+R300</f>
        <v>0</v>
      </c>
      <c r="S129" s="107"/>
      <c r="T129" s="216">
        <f>T130+T141+T143+T159+T161+T185+T228+T290+T300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73</v>
      </c>
      <c r="AU129" s="14" t="s">
        <v>131</v>
      </c>
      <c r="BK129" s="217">
        <f>BK130+BK141+BK143+BK159+BK161+BK185+BK228+BK290+BK300</f>
        <v>0</v>
      </c>
    </row>
    <row r="130" s="12" customFormat="1" ht="25.92" customHeight="1">
      <c r="A130" s="12"/>
      <c r="B130" s="218"/>
      <c r="C130" s="219"/>
      <c r="D130" s="220" t="s">
        <v>73</v>
      </c>
      <c r="E130" s="221" t="s">
        <v>81</v>
      </c>
      <c r="F130" s="221" t="s">
        <v>1919</v>
      </c>
      <c r="G130" s="219"/>
      <c r="H130" s="219"/>
      <c r="I130" s="222"/>
      <c r="J130" s="223">
        <f>BK130</f>
        <v>0</v>
      </c>
      <c r="K130" s="219"/>
      <c r="L130" s="224"/>
      <c r="M130" s="225"/>
      <c r="N130" s="226"/>
      <c r="O130" s="226"/>
      <c r="P130" s="227">
        <f>SUM(P131:P140)</f>
        <v>0</v>
      </c>
      <c r="Q130" s="226"/>
      <c r="R130" s="227">
        <f>SUM(R131:R140)</f>
        <v>0</v>
      </c>
      <c r="S130" s="226"/>
      <c r="T130" s="228">
        <f>SUM(T131:T140)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9" t="s">
        <v>81</v>
      </c>
      <c r="AT130" s="230" t="s">
        <v>73</v>
      </c>
      <c r="AU130" s="230" t="s">
        <v>74</v>
      </c>
      <c r="AY130" s="229" t="s">
        <v>177</v>
      </c>
      <c r="BK130" s="231">
        <f>SUM(BK131:BK140)</f>
        <v>0</v>
      </c>
    </row>
    <row r="131" s="2" customFormat="1" ht="16.5" customHeight="1">
      <c r="A131" s="35"/>
      <c r="B131" s="36"/>
      <c r="C131" s="234" t="s">
        <v>81</v>
      </c>
      <c r="D131" s="234" t="s">
        <v>179</v>
      </c>
      <c r="E131" s="235" t="s">
        <v>1920</v>
      </c>
      <c r="F131" s="236" t="s">
        <v>1921</v>
      </c>
      <c r="G131" s="237" t="s">
        <v>1922</v>
      </c>
      <c r="H131" s="238">
        <v>0.25600000000000001</v>
      </c>
      <c r="I131" s="239"/>
      <c r="J131" s="240">
        <f>ROUND(I131*H131,2)</f>
        <v>0</v>
      </c>
      <c r="K131" s="241"/>
      <c r="L131" s="41"/>
      <c r="M131" s="242" t="s">
        <v>1</v>
      </c>
      <c r="N131" s="243" t="s">
        <v>40</v>
      </c>
      <c r="O131" s="94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6" t="s">
        <v>183</v>
      </c>
      <c r="AT131" s="246" t="s">
        <v>179</v>
      </c>
      <c r="AU131" s="246" t="s">
        <v>81</v>
      </c>
      <c r="AY131" s="14" t="s">
        <v>177</v>
      </c>
      <c r="BE131" s="247">
        <f>IF(N131="základná",J131,0)</f>
        <v>0</v>
      </c>
      <c r="BF131" s="247">
        <f>IF(N131="znížená",J131,0)</f>
        <v>0</v>
      </c>
      <c r="BG131" s="247">
        <f>IF(N131="zákl. prenesená",J131,0)</f>
        <v>0</v>
      </c>
      <c r="BH131" s="247">
        <f>IF(N131="zníž. prenesená",J131,0)</f>
        <v>0</v>
      </c>
      <c r="BI131" s="247">
        <f>IF(N131="nulová",J131,0)</f>
        <v>0</v>
      </c>
      <c r="BJ131" s="14" t="s">
        <v>87</v>
      </c>
      <c r="BK131" s="247">
        <f>ROUND(I131*H131,2)</f>
        <v>0</v>
      </c>
      <c r="BL131" s="14" t="s">
        <v>183</v>
      </c>
      <c r="BM131" s="246" t="s">
        <v>87</v>
      </c>
    </row>
    <row r="132" s="2" customFormat="1" ht="21.75" customHeight="1">
      <c r="A132" s="35"/>
      <c r="B132" s="36"/>
      <c r="C132" s="234" t="s">
        <v>87</v>
      </c>
      <c r="D132" s="234" t="s">
        <v>179</v>
      </c>
      <c r="E132" s="235" t="s">
        <v>1923</v>
      </c>
      <c r="F132" s="236" t="s">
        <v>1924</v>
      </c>
      <c r="G132" s="237" t="s">
        <v>187</v>
      </c>
      <c r="H132" s="238">
        <v>130.56</v>
      </c>
      <c r="I132" s="239"/>
      <c r="J132" s="240">
        <f>ROUND(I132*H132,2)</f>
        <v>0</v>
      </c>
      <c r="K132" s="241"/>
      <c r="L132" s="41"/>
      <c r="M132" s="242" t="s">
        <v>1</v>
      </c>
      <c r="N132" s="243" t="s">
        <v>40</v>
      </c>
      <c r="O132" s="94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6" t="s">
        <v>183</v>
      </c>
      <c r="AT132" s="246" t="s">
        <v>179</v>
      </c>
      <c r="AU132" s="246" t="s">
        <v>81</v>
      </c>
      <c r="AY132" s="14" t="s">
        <v>177</v>
      </c>
      <c r="BE132" s="247">
        <f>IF(N132="základná",J132,0)</f>
        <v>0</v>
      </c>
      <c r="BF132" s="247">
        <f>IF(N132="znížená",J132,0)</f>
        <v>0</v>
      </c>
      <c r="BG132" s="247">
        <f>IF(N132="zákl. prenesená",J132,0)</f>
        <v>0</v>
      </c>
      <c r="BH132" s="247">
        <f>IF(N132="zníž. prenesená",J132,0)</f>
        <v>0</v>
      </c>
      <c r="BI132" s="247">
        <f>IF(N132="nulová",J132,0)</f>
        <v>0</v>
      </c>
      <c r="BJ132" s="14" t="s">
        <v>87</v>
      </c>
      <c r="BK132" s="247">
        <f>ROUND(I132*H132,2)</f>
        <v>0</v>
      </c>
      <c r="BL132" s="14" t="s">
        <v>183</v>
      </c>
      <c r="BM132" s="246" t="s">
        <v>183</v>
      </c>
    </row>
    <row r="133" s="2" customFormat="1" ht="21.75" customHeight="1">
      <c r="A133" s="35"/>
      <c r="B133" s="36"/>
      <c r="C133" s="234" t="s">
        <v>189</v>
      </c>
      <c r="D133" s="234" t="s">
        <v>179</v>
      </c>
      <c r="E133" s="235" t="s">
        <v>1925</v>
      </c>
      <c r="F133" s="236" t="s">
        <v>1926</v>
      </c>
      <c r="G133" s="237" t="s">
        <v>187</v>
      </c>
      <c r="H133" s="238">
        <v>130.56</v>
      </c>
      <c r="I133" s="239"/>
      <c r="J133" s="240">
        <f>ROUND(I133*H133,2)</f>
        <v>0</v>
      </c>
      <c r="K133" s="241"/>
      <c r="L133" s="41"/>
      <c r="M133" s="242" t="s">
        <v>1</v>
      </c>
      <c r="N133" s="243" t="s">
        <v>40</v>
      </c>
      <c r="O133" s="94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6" t="s">
        <v>183</v>
      </c>
      <c r="AT133" s="246" t="s">
        <v>179</v>
      </c>
      <c r="AU133" s="246" t="s">
        <v>81</v>
      </c>
      <c r="AY133" s="14" t="s">
        <v>177</v>
      </c>
      <c r="BE133" s="247">
        <f>IF(N133="základná",J133,0)</f>
        <v>0</v>
      </c>
      <c r="BF133" s="247">
        <f>IF(N133="znížená",J133,0)</f>
        <v>0</v>
      </c>
      <c r="BG133" s="247">
        <f>IF(N133="zákl. prenesená",J133,0)</f>
        <v>0</v>
      </c>
      <c r="BH133" s="247">
        <f>IF(N133="zníž. prenesená",J133,0)</f>
        <v>0</v>
      </c>
      <c r="BI133" s="247">
        <f>IF(N133="nulová",J133,0)</f>
        <v>0</v>
      </c>
      <c r="BJ133" s="14" t="s">
        <v>87</v>
      </c>
      <c r="BK133" s="247">
        <f>ROUND(I133*H133,2)</f>
        <v>0</v>
      </c>
      <c r="BL133" s="14" t="s">
        <v>183</v>
      </c>
      <c r="BM133" s="246" t="s">
        <v>200</v>
      </c>
    </row>
    <row r="134" s="2" customFormat="1" ht="24.15" customHeight="1">
      <c r="A134" s="35"/>
      <c r="B134" s="36"/>
      <c r="C134" s="234" t="s">
        <v>183</v>
      </c>
      <c r="D134" s="234" t="s">
        <v>179</v>
      </c>
      <c r="E134" s="235" t="s">
        <v>1927</v>
      </c>
      <c r="F134" s="236" t="s">
        <v>1928</v>
      </c>
      <c r="G134" s="237" t="s">
        <v>187</v>
      </c>
      <c r="H134" s="238">
        <v>130.56</v>
      </c>
      <c r="I134" s="239"/>
      <c r="J134" s="240">
        <f>ROUND(I134*H134,2)</f>
        <v>0</v>
      </c>
      <c r="K134" s="241"/>
      <c r="L134" s="41"/>
      <c r="M134" s="242" t="s">
        <v>1</v>
      </c>
      <c r="N134" s="243" t="s">
        <v>40</v>
      </c>
      <c r="O134" s="94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6" t="s">
        <v>183</v>
      </c>
      <c r="AT134" s="246" t="s">
        <v>179</v>
      </c>
      <c r="AU134" s="246" t="s">
        <v>81</v>
      </c>
      <c r="AY134" s="14" t="s">
        <v>177</v>
      </c>
      <c r="BE134" s="247">
        <f>IF(N134="základná",J134,0)</f>
        <v>0</v>
      </c>
      <c r="BF134" s="247">
        <f>IF(N134="znížená",J134,0)</f>
        <v>0</v>
      </c>
      <c r="BG134" s="247">
        <f>IF(N134="zákl. prenesená",J134,0)</f>
        <v>0</v>
      </c>
      <c r="BH134" s="247">
        <f>IF(N134="zníž. prenesená",J134,0)</f>
        <v>0</v>
      </c>
      <c r="BI134" s="247">
        <f>IF(N134="nulová",J134,0)</f>
        <v>0</v>
      </c>
      <c r="BJ134" s="14" t="s">
        <v>87</v>
      </c>
      <c r="BK134" s="247">
        <f>ROUND(I134*H134,2)</f>
        <v>0</v>
      </c>
      <c r="BL134" s="14" t="s">
        <v>183</v>
      </c>
      <c r="BM134" s="246" t="s">
        <v>208</v>
      </c>
    </row>
    <row r="135" s="2" customFormat="1" ht="24.15" customHeight="1">
      <c r="A135" s="35"/>
      <c r="B135" s="36"/>
      <c r="C135" s="234" t="s">
        <v>196</v>
      </c>
      <c r="D135" s="234" t="s">
        <v>179</v>
      </c>
      <c r="E135" s="235" t="s">
        <v>1929</v>
      </c>
      <c r="F135" s="236" t="s">
        <v>1930</v>
      </c>
      <c r="G135" s="237" t="s">
        <v>187</v>
      </c>
      <c r="H135" s="238">
        <v>130.56</v>
      </c>
      <c r="I135" s="239"/>
      <c r="J135" s="240">
        <f>ROUND(I135*H135,2)</f>
        <v>0</v>
      </c>
      <c r="K135" s="241"/>
      <c r="L135" s="41"/>
      <c r="M135" s="242" t="s">
        <v>1</v>
      </c>
      <c r="N135" s="243" t="s">
        <v>40</v>
      </c>
      <c r="O135" s="94"/>
      <c r="P135" s="244">
        <f>O135*H135</f>
        <v>0</v>
      </c>
      <c r="Q135" s="244">
        <v>0</v>
      </c>
      <c r="R135" s="244">
        <f>Q135*H135</f>
        <v>0</v>
      </c>
      <c r="S135" s="244">
        <v>0</v>
      </c>
      <c r="T135" s="24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6" t="s">
        <v>183</v>
      </c>
      <c r="AT135" s="246" t="s">
        <v>179</v>
      </c>
      <c r="AU135" s="246" t="s">
        <v>81</v>
      </c>
      <c r="AY135" s="14" t="s">
        <v>177</v>
      </c>
      <c r="BE135" s="247">
        <f>IF(N135="základná",J135,0)</f>
        <v>0</v>
      </c>
      <c r="BF135" s="247">
        <f>IF(N135="znížená",J135,0)</f>
        <v>0</v>
      </c>
      <c r="BG135" s="247">
        <f>IF(N135="zákl. prenesená",J135,0)</f>
        <v>0</v>
      </c>
      <c r="BH135" s="247">
        <f>IF(N135="zníž. prenesená",J135,0)</f>
        <v>0</v>
      </c>
      <c r="BI135" s="247">
        <f>IF(N135="nulová",J135,0)</f>
        <v>0</v>
      </c>
      <c r="BJ135" s="14" t="s">
        <v>87</v>
      </c>
      <c r="BK135" s="247">
        <f>ROUND(I135*H135,2)</f>
        <v>0</v>
      </c>
      <c r="BL135" s="14" t="s">
        <v>183</v>
      </c>
      <c r="BM135" s="246" t="s">
        <v>216</v>
      </c>
    </row>
    <row r="136" s="2" customFormat="1" ht="16.5" customHeight="1">
      <c r="A136" s="35"/>
      <c r="B136" s="36"/>
      <c r="C136" s="234" t="s">
        <v>200</v>
      </c>
      <c r="D136" s="234" t="s">
        <v>179</v>
      </c>
      <c r="E136" s="235" t="s">
        <v>1931</v>
      </c>
      <c r="F136" s="236" t="s">
        <v>1932</v>
      </c>
      <c r="G136" s="237" t="s">
        <v>187</v>
      </c>
      <c r="H136" s="238">
        <v>130.56</v>
      </c>
      <c r="I136" s="239"/>
      <c r="J136" s="240">
        <f>ROUND(I136*H136,2)</f>
        <v>0</v>
      </c>
      <c r="K136" s="241"/>
      <c r="L136" s="41"/>
      <c r="M136" s="242" t="s">
        <v>1</v>
      </c>
      <c r="N136" s="243" t="s">
        <v>40</v>
      </c>
      <c r="O136" s="94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6" t="s">
        <v>183</v>
      </c>
      <c r="AT136" s="246" t="s">
        <v>179</v>
      </c>
      <c r="AU136" s="246" t="s">
        <v>81</v>
      </c>
      <c r="AY136" s="14" t="s">
        <v>177</v>
      </c>
      <c r="BE136" s="247">
        <f>IF(N136="základná",J136,0)</f>
        <v>0</v>
      </c>
      <c r="BF136" s="247">
        <f>IF(N136="znížená",J136,0)</f>
        <v>0</v>
      </c>
      <c r="BG136" s="247">
        <f>IF(N136="zákl. prenesená",J136,0)</f>
        <v>0</v>
      </c>
      <c r="BH136" s="247">
        <f>IF(N136="zníž. prenesená",J136,0)</f>
        <v>0</v>
      </c>
      <c r="BI136" s="247">
        <f>IF(N136="nulová",J136,0)</f>
        <v>0</v>
      </c>
      <c r="BJ136" s="14" t="s">
        <v>87</v>
      </c>
      <c r="BK136" s="247">
        <f>ROUND(I136*H136,2)</f>
        <v>0</v>
      </c>
      <c r="BL136" s="14" t="s">
        <v>183</v>
      </c>
      <c r="BM136" s="246" t="s">
        <v>225</v>
      </c>
    </row>
    <row r="137" s="2" customFormat="1" ht="21.75" customHeight="1">
      <c r="A137" s="35"/>
      <c r="B137" s="36"/>
      <c r="C137" s="234" t="s">
        <v>204</v>
      </c>
      <c r="D137" s="234" t="s">
        <v>179</v>
      </c>
      <c r="E137" s="235" t="s">
        <v>1933</v>
      </c>
      <c r="F137" s="236" t="s">
        <v>1934</v>
      </c>
      <c r="G137" s="237" t="s">
        <v>187</v>
      </c>
      <c r="H137" s="238">
        <v>130.56</v>
      </c>
      <c r="I137" s="239"/>
      <c r="J137" s="240">
        <f>ROUND(I137*H137,2)</f>
        <v>0</v>
      </c>
      <c r="K137" s="241"/>
      <c r="L137" s="41"/>
      <c r="M137" s="242" t="s">
        <v>1</v>
      </c>
      <c r="N137" s="243" t="s">
        <v>40</v>
      </c>
      <c r="O137" s="94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6" t="s">
        <v>183</v>
      </c>
      <c r="AT137" s="246" t="s">
        <v>179</v>
      </c>
      <c r="AU137" s="246" t="s">
        <v>81</v>
      </c>
      <c r="AY137" s="14" t="s">
        <v>177</v>
      </c>
      <c r="BE137" s="247">
        <f>IF(N137="základná",J137,0)</f>
        <v>0</v>
      </c>
      <c r="BF137" s="247">
        <f>IF(N137="znížená",J137,0)</f>
        <v>0</v>
      </c>
      <c r="BG137" s="247">
        <f>IF(N137="zákl. prenesená",J137,0)</f>
        <v>0</v>
      </c>
      <c r="BH137" s="247">
        <f>IF(N137="zníž. prenesená",J137,0)</f>
        <v>0</v>
      </c>
      <c r="BI137" s="247">
        <f>IF(N137="nulová",J137,0)</f>
        <v>0</v>
      </c>
      <c r="BJ137" s="14" t="s">
        <v>87</v>
      </c>
      <c r="BK137" s="247">
        <f>ROUND(I137*H137,2)</f>
        <v>0</v>
      </c>
      <c r="BL137" s="14" t="s">
        <v>183</v>
      </c>
      <c r="BM137" s="246" t="s">
        <v>233</v>
      </c>
    </row>
    <row r="138" s="2" customFormat="1" ht="16.5" customHeight="1">
      <c r="A138" s="35"/>
      <c r="B138" s="36"/>
      <c r="C138" s="234" t="s">
        <v>208</v>
      </c>
      <c r="D138" s="234" t="s">
        <v>179</v>
      </c>
      <c r="E138" s="235" t="s">
        <v>1935</v>
      </c>
      <c r="F138" s="236" t="s">
        <v>1936</v>
      </c>
      <c r="G138" s="237" t="s">
        <v>187</v>
      </c>
      <c r="H138" s="238">
        <v>107.52</v>
      </c>
      <c r="I138" s="239"/>
      <c r="J138" s="240">
        <f>ROUND(I138*H138,2)</f>
        <v>0</v>
      </c>
      <c r="K138" s="241"/>
      <c r="L138" s="41"/>
      <c r="M138" s="242" t="s">
        <v>1</v>
      </c>
      <c r="N138" s="243" t="s">
        <v>40</v>
      </c>
      <c r="O138" s="94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6" t="s">
        <v>183</v>
      </c>
      <c r="AT138" s="246" t="s">
        <v>179</v>
      </c>
      <c r="AU138" s="246" t="s">
        <v>81</v>
      </c>
      <c r="AY138" s="14" t="s">
        <v>177</v>
      </c>
      <c r="BE138" s="247">
        <f>IF(N138="základná",J138,0)</f>
        <v>0</v>
      </c>
      <c r="BF138" s="247">
        <f>IF(N138="znížená",J138,0)</f>
        <v>0</v>
      </c>
      <c r="BG138" s="247">
        <f>IF(N138="zákl. prenesená",J138,0)</f>
        <v>0</v>
      </c>
      <c r="BH138" s="247">
        <f>IF(N138="zníž. prenesená",J138,0)</f>
        <v>0</v>
      </c>
      <c r="BI138" s="247">
        <f>IF(N138="nulová",J138,0)</f>
        <v>0</v>
      </c>
      <c r="BJ138" s="14" t="s">
        <v>87</v>
      </c>
      <c r="BK138" s="247">
        <f>ROUND(I138*H138,2)</f>
        <v>0</v>
      </c>
      <c r="BL138" s="14" t="s">
        <v>183</v>
      </c>
      <c r="BM138" s="246" t="s">
        <v>241</v>
      </c>
    </row>
    <row r="139" s="2" customFormat="1" ht="16.5" customHeight="1">
      <c r="A139" s="35"/>
      <c r="B139" s="36"/>
      <c r="C139" s="234" t="s">
        <v>212</v>
      </c>
      <c r="D139" s="234" t="s">
        <v>179</v>
      </c>
      <c r="E139" s="235" t="s">
        <v>1937</v>
      </c>
      <c r="F139" s="236" t="s">
        <v>1938</v>
      </c>
      <c r="G139" s="237" t="s">
        <v>187</v>
      </c>
      <c r="H139" s="238">
        <v>18.5</v>
      </c>
      <c r="I139" s="239"/>
      <c r="J139" s="240">
        <f>ROUND(I139*H139,2)</f>
        <v>0</v>
      </c>
      <c r="K139" s="241"/>
      <c r="L139" s="41"/>
      <c r="M139" s="242" t="s">
        <v>1</v>
      </c>
      <c r="N139" s="243" t="s">
        <v>40</v>
      </c>
      <c r="O139" s="94"/>
      <c r="P139" s="244">
        <f>O139*H139</f>
        <v>0</v>
      </c>
      <c r="Q139" s="244">
        <v>0</v>
      </c>
      <c r="R139" s="244">
        <f>Q139*H139</f>
        <v>0</v>
      </c>
      <c r="S139" s="244">
        <v>0</v>
      </c>
      <c r="T139" s="24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6" t="s">
        <v>183</v>
      </c>
      <c r="AT139" s="246" t="s">
        <v>179</v>
      </c>
      <c r="AU139" s="246" t="s">
        <v>81</v>
      </c>
      <c r="AY139" s="14" t="s">
        <v>177</v>
      </c>
      <c r="BE139" s="247">
        <f>IF(N139="základná",J139,0)</f>
        <v>0</v>
      </c>
      <c r="BF139" s="247">
        <f>IF(N139="znížená",J139,0)</f>
        <v>0</v>
      </c>
      <c r="BG139" s="247">
        <f>IF(N139="zákl. prenesená",J139,0)</f>
        <v>0</v>
      </c>
      <c r="BH139" s="247">
        <f>IF(N139="zníž. prenesená",J139,0)</f>
        <v>0</v>
      </c>
      <c r="BI139" s="247">
        <f>IF(N139="nulová",J139,0)</f>
        <v>0</v>
      </c>
      <c r="BJ139" s="14" t="s">
        <v>87</v>
      </c>
      <c r="BK139" s="247">
        <f>ROUND(I139*H139,2)</f>
        <v>0</v>
      </c>
      <c r="BL139" s="14" t="s">
        <v>183</v>
      </c>
      <c r="BM139" s="246" t="s">
        <v>249</v>
      </c>
    </row>
    <row r="140" s="2" customFormat="1" ht="16.5" customHeight="1">
      <c r="A140" s="35"/>
      <c r="B140" s="36"/>
      <c r="C140" s="248" t="s">
        <v>216</v>
      </c>
      <c r="D140" s="248" t="s">
        <v>270</v>
      </c>
      <c r="E140" s="249" t="s">
        <v>1939</v>
      </c>
      <c r="F140" s="250" t="s">
        <v>1940</v>
      </c>
      <c r="G140" s="251" t="s">
        <v>187</v>
      </c>
      <c r="H140" s="252">
        <v>107.52</v>
      </c>
      <c r="I140" s="253"/>
      <c r="J140" s="254">
        <f>ROUND(I140*H140,2)</f>
        <v>0</v>
      </c>
      <c r="K140" s="255"/>
      <c r="L140" s="256"/>
      <c r="M140" s="257" t="s">
        <v>1</v>
      </c>
      <c r="N140" s="258" t="s">
        <v>40</v>
      </c>
      <c r="O140" s="94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6" t="s">
        <v>208</v>
      </c>
      <c r="AT140" s="246" t="s">
        <v>270</v>
      </c>
      <c r="AU140" s="246" t="s">
        <v>81</v>
      </c>
      <c r="AY140" s="14" t="s">
        <v>177</v>
      </c>
      <c r="BE140" s="247">
        <f>IF(N140="základná",J140,0)</f>
        <v>0</v>
      </c>
      <c r="BF140" s="247">
        <f>IF(N140="znížená",J140,0)</f>
        <v>0</v>
      </c>
      <c r="BG140" s="247">
        <f>IF(N140="zákl. prenesená",J140,0)</f>
        <v>0</v>
      </c>
      <c r="BH140" s="247">
        <f>IF(N140="zníž. prenesená",J140,0)</f>
        <v>0</v>
      </c>
      <c r="BI140" s="247">
        <f>IF(N140="nulová",J140,0)</f>
        <v>0</v>
      </c>
      <c r="BJ140" s="14" t="s">
        <v>87</v>
      </c>
      <c r="BK140" s="247">
        <f>ROUND(I140*H140,2)</f>
        <v>0</v>
      </c>
      <c r="BL140" s="14" t="s">
        <v>183</v>
      </c>
      <c r="BM140" s="246" t="s">
        <v>7</v>
      </c>
    </row>
    <row r="141" s="12" customFormat="1" ht="25.92" customHeight="1">
      <c r="A141" s="12"/>
      <c r="B141" s="218"/>
      <c r="C141" s="219"/>
      <c r="D141" s="220" t="s">
        <v>73</v>
      </c>
      <c r="E141" s="221" t="s">
        <v>183</v>
      </c>
      <c r="F141" s="221" t="s">
        <v>1941</v>
      </c>
      <c r="G141" s="219"/>
      <c r="H141" s="219"/>
      <c r="I141" s="222"/>
      <c r="J141" s="223">
        <f>BK141</f>
        <v>0</v>
      </c>
      <c r="K141" s="219"/>
      <c r="L141" s="224"/>
      <c r="M141" s="225"/>
      <c r="N141" s="226"/>
      <c r="O141" s="226"/>
      <c r="P141" s="227">
        <f>P142</f>
        <v>0</v>
      </c>
      <c r="Q141" s="226"/>
      <c r="R141" s="227">
        <f>R142</f>
        <v>0</v>
      </c>
      <c r="S141" s="226"/>
      <c r="T141" s="228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9" t="s">
        <v>81</v>
      </c>
      <c r="AT141" s="230" t="s">
        <v>73</v>
      </c>
      <c r="AU141" s="230" t="s">
        <v>74</v>
      </c>
      <c r="AY141" s="229" t="s">
        <v>177</v>
      </c>
      <c r="BK141" s="231">
        <f>BK142</f>
        <v>0</v>
      </c>
    </row>
    <row r="142" s="2" customFormat="1" ht="24.15" customHeight="1">
      <c r="A142" s="35"/>
      <c r="B142" s="36"/>
      <c r="C142" s="234" t="s">
        <v>220</v>
      </c>
      <c r="D142" s="234" t="s">
        <v>179</v>
      </c>
      <c r="E142" s="235" t="s">
        <v>1942</v>
      </c>
      <c r="F142" s="236" t="s">
        <v>1943</v>
      </c>
      <c r="G142" s="237" t="s">
        <v>187</v>
      </c>
      <c r="H142" s="238">
        <v>23.039999999999999</v>
      </c>
      <c r="I142" s="239"/>
      <c r="J142" s="240">
        <f>ROUND(I142*H142,2)</f>
        <v>0</v>
      </c>
      <c r="K142" s="241"/>
      <c r="L142" s="41"/>
      <c r="M142" s="242" t="s">
        <v>1</v>
      </c>
      <c r="N142" s="243" t="s">
        <v>40</v>
      </c>
      <c r="O142" s="94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6" t="s">
        <v>183</v>
      </c>
      <c r="AT142" s="246" t="s">
        <v>179</v>
      </c>
      <c r="AU142" s="246" t="s">
        <v>81</v>
      </c>
      <c r="AY142" s="14" t="s">
        <v>177</v>
      </c>
      <c r="BE142" s="247">
        <f>IF(N142="základná",J142,0)</f>
        <v>0</v>
      </c>
      <c r="BF142" s="247">
        <f>IF(N142="znížená",J142,0)</f>
        <v>0</v>
      </c>
      <c r="BG142" s="247">
        <f>IF(N142="zákl. prenesená",J142,0)</f>
        <v>0</v>
      </c>
      <c r="BH142" s="247">
        <f>IF(N142="zníž. prenesená",J142,0)</f>
        <v>0</v>
      </c>
      <c r="BI142" s="247">
        <f>IF(N142="nulová",J142,0)</f>
        <v>0</v>
      </c>
      <c r="BJ142" s="14" t="s">
        <v>87</v>
      </c>
      <c r="BK142" s="247">
        <f>ROUND(I142*H142,2)</f>
        <v>0</v>
      </c>
      <c r="BL142" s="14" t="s">
        <v>183</v>
      </c>
      <c r="BM142" s="246" t="s">
        <v>265</v>
      </c>
    </row>
    <row r="143" s="12" customFormat="1" ht="25.92" customHeight="1">
      <c r="A143" s="12"/>
      <c r="B143" s="218"/>
      <c r="C143" s="219"/>
      <c r="D143" s="220" t="s">
        <v>73</v>
      </c>
      <c r="E143" s="221" t="s">
        <v>208</v>
      </c>
      <c r="F143" s="221" t="s">
        <v>1944</v>
      </c>
      <c r="G143" s="219"/>
      <c r="H143" s="219"/>
      <c r="I143" s="222"/>
      <c r="J143" s="223">
        <f>BK143</f>
        <v>0</v>
      </c>
      <c r="K143" s="219"/>
      <c r="L143" s="224"/>
      <c r="M143" s="225"/>
      <c r="N143" s="226"/>
      <c r="O143" s="226"/>
      <c r="P143" s="227">
        <f>SUM(P144:P158)</f>
        <v>0</v>
      </c>
      <c r="Q143" s="226"/>
      <c r="R143" s="227">
        <f>SUM(R144:R158)</f>
        <v>0</v>
      </c>
      <c r="S143" s="226"/>
      <c r="T143" s="228">
        <f>SUM(T144:T158)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9" t="s">
        <v>81</v>
      </c>
      <c r="AT143" s="230" t="s">
        <v>73</v>
      </c>
      <c r="AU143" s="230" t="s">
        <v>74</v>
      </c>
      <c r="AY143" s="229" t="s">
        <v>177</v>
      </c>
      <c r="BK143" s="231">
        <f>SUM(BK144:BK158)</f>
        <v>0</v>
      </c>
    </row>
    <row r="144" s="2" customFormat="1" ht="21.75" customHeight="1">
      <c r="A144" s="35"/>
      <c r="B144" s="36"/>
      <c r="C144" s="234" t="s">
        <v>225</v>
      </c>
      <c r="D144" s="234" t="s">
        <v>179</v>
      </c>
      <c r="E144" s="235" t="s">
        <v>1945</v>
      </c>
      <c r="F144" s="236" t="s">
        <v>1946</v>
      </c>
      <c r="G144" s="237" t="s">
        <v>182</v>
      </c>
      <c r="H144" s="238">
        <v>15</v>
      </c>
      <c r="I144" s="239"/>
      <c r="J144" s="240">
        <f>ROUND(I144*H144,2)</f>
        <v>0</v>
      </c>
      <c r="K144" s="241"/>
      <c r="L144" s="41"/>
      <c r="M144" s="242" t="s">
        <v>1</v>
      </c>
      <c r="N144" s="243" t="s">
        <v>40</v>
      </c>
      <c r="O144" s="94"/>
      <c r="P144" s="244">
        <f>O144*H144</f>
        <v>0</v>
      </c>
      <c r="Q144" s="244">
        <v>0</v>
      </c>
      <c r="R144" s="244">
        <f>Q144*H144</f>
        <v>0</v>
      </c>
      <c r="S144" s="244">
        <v>0</v>
      </c>
      <c r="T144" s="24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6" t="s">
        <v>183</v>
      </c>
      <c r="AT144" s="246" t="s">
        <v>179</v>
      </c>
      <c r="AU144" s="246" t="s">
        <v>81</v>
      </c>
      <c r="AY144" s="14" t="s">
        <v>177</v>
      </c>
      <c r="BE144" s="247">
        <f>IF(N144="základná",J144,0)</f>
        <v>0</v>
      </c>
      <c r="BF144" s="247">
        <f>IF(N144="znížená",J144,0)</f>
        <v>0</v>
      </c>
      <c r="BG144" s="247">
        <f>IF(N144="zákl. prenesená",J144,0)</f>
        <v>0</v>
      </c>
      <c r="BH144" s="247">
        <f>IF(N144="zníž. prenesená",J144,0)</f>
        <v>0</v>
      </c>
      <c r="BI144" s="247">
        <f>IF(N144="nulová",J144,0)</f>
        <v>0</v>
      </c>
      <c r="BJ144" s="14" t="s">
        <v>87</v>
      </c>
      <c r="BK144" s="247">
        <f>ROUND(I144*H144,2)</f>
        <v>0</v>
      </c>
      <c r="BL144" s="14" t="s">
        <v>183</v>
      </c>
      <c r="BM144" s="246" t="s">
        <v>274</v>
      </c>
    </row>
    <row r="145" s="2" customFormat="1" ht="21.75" customHeight="1">
      <c r="A145" s="35"/>
      <c r="B145" s="36"/>
      <c r="C145" s="234" t="s">
        <v>229</v>
      </c>
      <c r="D145" s="234" t="s">
        <v>179</v>
      </c>
      <c r="E145" s="235" t="s">
        <v>1947</v>
      </c>
      <c r="F145" s="236" t="s">
        <v>1948</v>
      </c>
      <c r="G145" s="237" t="s">
        <v>182</v>
      </c>
      <c r="H145" s="238">
        <v>6</v>
      </c>
      <c r="I145" s="239"/>
      <c r="J145" s="240">
        <f>ROUND(I145*H145,2)</f>
        <v>0</v>
      </c>
      <c r="K145" s="241"/>
      <c r="L145" s="41"/>
      <c r="M145" s="242" t="s">
        <v>1</v>
      </c>
      <c r="N145" s="243" t="s">
        <v>40</v>
      </c>
      <c r="O145" s="94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6" t="s">
        <v>183</v>
      </c>
      <c r="AT145" s="246" t="s">
        <v>179</v>
      </c>
      <c r="AU145" s="246" t="s">
        <v>81</v>
      </c>
      <c r="AY145" s="14" t="s">
        <v>177</v>
      </c>
      <c r="BE145" s="247">
        <f>IF(N145="základná",J145,0)</f>
        <v>0</v>
      </c>
      <c r="BF145" s="247">
        <f>IF(N145="znížená",J145,0)</f>
        <v>0</v>
      </c>
      <c r="BG145" s="247">
        <f>IF(N145="zákl. prenesená",J145,0)</f>
        <v>0</v>
      </c>
      <c r="BH145" s="247">
        <f>IF(N145="zníž. prenesená",J145,0)</f>
        <v>0</v>
      </c>
      <c r="BI145" s="247">
        <f>IF(N145="nulová",J145,0)</f>
        <v>0</v>
      </c>
      <c r="BJ145" s="14" t="s">
        <v>87</v>
      </c>
      <c r="BK145" s="247">
        <f>ROUND(I145*H145,2)</f>
        <v>0</v>
      </c>
      <c r="BL145" s="14" t="s">
        <v>183</v>
      </c>
      <c r="BM145" s="246" t="s">
        <v>282</v>
      </c>
    </row>
    <row r="146" s="2" customFormat="1" ht="21.75" customHeight="1">
      <c r="A146" s="35"/>
      <c r="B146" s="36"/>
      <c r="C146" s="234" t="s">
        <v>233</v>
      </c>
      <c r="D146" s="234" t="s">
        <v>179</v>
      </c>
      <c r="E146" s="235" t="s">
        <v>1949</v>
      </c>
      <c r="F146" s="236" t="s">
        <v>1950</v>
      </c>
      <c r="G146" s="237" t="s">
        <v>182</v>
      </c>
      <c r="H146" s="238">
        <v>40</v>
      </c>
      <c r="I146" s="239"/>
      <c r="J146" s="240">
        <f>ROUND(I146*H146,2)</f>
        <v>0</v>
      </c>
      <c r="K146" s="241"/>
      <c r="L146" s="41"/>
      <c r="M146" s="242" t="s">
        <v>1</v>
      </c>
      <c r="N146" s="243" t="s">
        <v>40</v>
      </c>
      <c r="O146" s="94"/>
      <c r="P146" s="244">
        <f>O146*H146</f>
        <v>0</v>
      </c>
      <c r="Q146" s="244">
        <v>0</v>
      </c>
      <c r="R146" s="244">
        <f>Q146*H146</f>
        <v>0</v>
      </c>
      <c r="S146" s="244">
        <v>0</v>
      </c>
      <c r="T146" s="24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6" t="s">
        <v>183</v>
      </c>
      <c r="AT146" s="246" t="s">
        <v>179</v>
      </c>
      <c r="AU146" s="246" t="s">
        <v>81</v>
      </c>
      <c r="AY146" s="14" t="s">
        <v>177</v>
      </c>
      <c r="BE146" s="247">
        <f>IF(N146="základná",J146,0)</f>
        <v>0</v>
      </c>
      <c r="BF146" s="247">
        <f>IF(N146="znížená",J146,0)</f>
        <v>0</v>
      </c>
      <c r="BG146" s="247">
        <f>IF(N146="zákl. prenesená",J146,0)</f>
        <v>0</v>
      </c>
      <c r="BH146" s="247">
        <f>IF(N146="zníž. prenesená",J146,0)</f>
        <v>0</v>
      </c>
      <c r="BI146" s="247">
        <f>IF(N146="nulová",J146,0)</f>
        <v>0</v>
      </c>
      <c r="BJ146" s="14" t="s">
        <v>87</v>
      </c>
      <c r="BK146" s="247">
        <f>ROUND(I146*H146,2)</f>
        <v>0</v>
      </c>
      <c r="BL146" s="14" t="s">
        <v>183</v>
      </c>
      <c r="BM146" s="246" t="s">
        <v>291</v>
      </c>
    </row>
    <row r="147" s="2" customFormat="1" ht="21.75" customHeight="1">
      <c r="A147" s="35"/>
      <c r="B147" s="36"/>
      <c r="C147" s="248" t="s">
        <v>237</v>
      </c>
      <c r="D147" s="248" t="s">
        <v>270</v>
      </c>
      <c r="E147" s="249" t="s">
        <v>1951</v>
      </c>
      <c r="F147" s="250" t="s">
        <v>1952</v>
      </c>
      <c r="G147" s="251" t="s">
        <v>1953</v>
      </c>
      <c r="H147" s="252">
        <v>3</v>
      </c>
      <c r="I147" s="253"/>
      <c r="J147" s="254">
        <f>ROUND(I147*H147,2)</f>
        <v>0</v>
      </c>
      <c r="K147" s="255"/>
      <c r="L147" s="256"/>
      <c r="M147" s="257" t="s">
        <v>1</v>
      </c>
      <c r="N147" s="258" t="s">
        <v>40</v>
      </c>
      <c r="O147" s="94"/>
      <c r="P147" s="244">
        <f>O147*H147</f>
        <v>0</v>
      </c>
      <c r="Q147" s="244">
        <v>0</v>
      </c>
      <c r="R147" s="244">
        <f>Q147*H147</f>
        <v>0</v>
      </c>
      <c r="S147" s="244">
        <v>0</v>
      </c>
      <c r="T147" s="24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6" t="s">
        <v>208</v>
      </c>
      <c r="AT147" s="246" t="s">
        <v>270</v>
      </c>
      <c r="AU147" s="246" t="s">
        <v>81</v>
      </c>
      <c r="AY147" s="14" t="s">
        <v>177</v>
      </c>
      <c r="BE147" s="247">
        <f>IF(N147="základná",J147,0)</f>
        <v>0</v>
      </c>
      <c r="BF147" s="247">
        <f>IF(N147="znížená",J147,0)</f>
        <v>0</v>
      </c>
      <c r="BG147" s="247">
        <f>IF(N147="zákl. prenesená",J147,0)</f>
        <v>0</v>
      </c>
      <c r="BH147" s="247">
        <f>IF(N147="zníž. prenesená",J147,0)</f>
        <v>0</v>
      </c>
      <c r="BI147" s="247">
        <f>IF(N147="nulová",J147,0)</f>
        <v>0</v>
      </c>
      <c r="BJ147" s="14" t="s">
        <v>87</v>
      </c>
      <c r="BK147" s="247">
        <f>ROUND(I147*H147,2)</f>
        <v>0</v>
      </c>
      <c r="BL147" s="14" t="s">
        <v>183</v>
      </c>
      <c r="BM147" s="246" t="s">
        <v>299</v>
      </c>
    </row>
    <row r="148" s="2" customFormat="1" ht="21.75" customHeight="1">
      <c r="A148" s="35"/>
      <c r="B148" s="36"/>
      <c r="C148" s="248" t="s">
        <v>241</v>
      </c>
      <c r="D148" s="248" t="s">
        <v>270</v>
      </c>
      <c r="E148" s="249" t="s">
        <v>1954</v>
      </c>
      <c r="F148" s="250" t="s">
        <v>1955</v>
      </c>
      <c r="G148" s="251" t="s">
        <v>1953</v>
      </c>
      <c r="H148" s="252">
        <v>1</v>
      </c>
      <c r="I148" s="253"/>
      <c r="J148" s="254">
        <f>ROUND(I148*H148,2)</f>
        <v>0</v>
      </c>
      <c r="K148" s="255"/>
      <c r="L148" s="256"/>
      <c r="M148" s="257" t="s">
        <v>1</v>
      </c>
      <c r="N148" s="258" t="s">
        <v>40</v>
      </c>
      <c r="O148" s="94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6" t="s">
        <v>208</v>
      </c>
      <c r="AT148" s="246" t="s">
        <v>270</v>
      </c>
      <c r="AU148" s="246" t="s">
        <v>81</v>
      </c>
      <c r="AY148" s="14" t="s">
        <v>177</v>
      </c>
      <c r="BE148" s="247">
        <f>IF(N148="základná",J148,0)</f>
        <v>0</v>
      </c>
      <c r="BF148" s="247">
        <f>IF(N148="znížená",J148,0)</f>
        <v>0</v>
      </c>
      <c r="BG148" s="247">
        <f>IF(N148="zákl. prenesená",J148,0)</f>
        <v>0</v>
      </c>
      <c r="BH148" s="247">
        <f>IF(N148="zníž. prenesená",J148,0)</f>
        <v>0</v>
      </c>
      <c r="BI148" s="247">
        <f>IF(N148="nulová",J148,0)</f>
        <v>0</v>
      </c>
      <c r="BJ148" s="14" t="s">
        <v>87</v>
      </c>
      <c r="BK148" s="247">
        <f>ROUND(I148*H148,2)</f>
        <v>0</v>
      </c>
      <c r="BL148" s="14" t="s">
        <v>183</v>
      </c>
      <c r="BM148" s="246" t="s">
        <v>307</v>
      </c>
    </row>
    <row r="149" s="2" customFormat="1" ht="21.75" customHeight="1">
      <c r="A149" s="35"/>
      <c r="B149" s="36"/>
      <c r="C149" s="248" t="s">
        <v>245</v>
      </c>
      <c r="D149" s="248" t="s">
        <v>270</v>
      </c>
      <c r="E149" s="249" t="s">
        <v>1956</v>
      </c>
      <c r="F149" s="250" t="s">
        <v>1957</v>
      </c>
      <c r="G149" s="251" t="s">
        <v>1953</v>
      </c>
      <c r="H149" s="252">
        <v>7</v>
      </c>
      <c r="I149" s="253"/>
      <c r="J149" s="254">
        <f>ROUND(I149*H149,2)</f>
        <v>0</v>
      </c>
      <c r="K149" s="255"/>
      <c r="L149" s="256"/>
      <c r="M149" s="257" t="s">
        <v>1</v>
      </c>
      <c r="N149" s="258" t="s">
        <v>40</v>
      </c>
      <c r="O149" s="94"/>
      <c r="P149" s="244">
        <f>O149*H149</f>
        <v>0</v>
      </c>
      <c r="Q149" s="244">
        <v>0</v>
      </c>
      <c r="R149" s="244">
        <f>Q149*H149</f>
        <v>0</v>
      </c>
      <c r="S149" s="244">
        <v>0</v>
      </c>
      <c r="T149" s="24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6" t="s">
        <v>208</v>
      </c>
      <c r="AT149" s="246" t="s">
        <v>270</v>
      </c>
      <c r="AU149" s="246" t="s">
        <v>81</v>
      </c>
      <c r="AY149" s="14" t="s">
        <v>177</v>
      </c>
      <c r="BE149" s="247">
        <f>IF(N149="základná",J149,0)</f>
        <v>0</v>
      </c>
      <c r="BF149" s="247">
        <f>IF(N149="znížená",J149,0)</f>
        <v>0</v>
      </c>
      <c r="BG149" s="247">
        <f>IF(N149="zákl. prenesená",J149,0)</f>
        <v>0</v>
      </c>
      <c r="BH149" s="247">
        <f>IF(N149="zníž. prenesená",J149,0)</f>
        <v>0</v>
      </c>
      <c r="BI149" s="247">
        <f>IF(N149="nulová",J149,0)</f>
        <v>0</v>
      </c>
      <c r="BJ149" s="14" t="s">
        <v>87</v>
      </c>
      <c r="BK149" s="247">
        <f>ROUND(I149*H149,2)</f>
        <v>0</v>
      </c>
      <c r="BL149" s="14" t="s">
        <v>183</v>
      </c>
      <c r="BM149" s="246" t="s">
        <v>315</v>
      </c>
    </row>
    <row r="150" s="2" customFormat="1" ht="33" customHeight="1">
      <c r="A150" s="35"/>
      <c r="B150" s="36"/>
      <c r="C150" s="234" t="s">
        <v>249</v>
      </c>
      <c r="D150" s="234" t="s">
        <v>179</v>
      </c>
      <c r="E150" s="235" t="s">
        <v>1958</v>
      </c>
      <c r="F150" s="236" t="s">
        <v>1959</v>
      </c>
      <c r="G150" s="237" t="s">
        <v>182</v>
      </c>
      <c r="H150" s="238">
        <v>170</v>
      </c>
      <c r="I150" s="239"/>
      <c r="J150" s="240">
        <f>ROUND(I150*H150,2)</f>
        <v>0</v>
      </c>
      <c r="K150" s="241"/>
      <c r="L150" s="41"/>
      <c r="M150" s="242" t="s">
        <v>1</v>
      </c>
      <c r="N150" s="243" t="s">
        <v>40</v>
      </c>
      <c r="O150" s="94"/>
      <c r="P150" s="244">
        <f>O150*H150</f>
        <v>0</v>
      </c>
      <c r="Q150" s="244">
        <v>0</v>
      </c>
      <c r="R150" s="244">
        <f>Q150*H150</f>
        <v>0</v>
      </c>
      <c r="S150" s="244">
        <v>0</v>
      </c>
      <c r="T150" s="24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6" t="s">
        <v>183</v>
      </c>
      <c r="AT150" s="246" t="s">
        <v>179</v>
      </c>
      <c r="AU150" s="246" t="s">
        <v>81</v>
      </c>
      <c r="AY150" s="14" t="s">
        <v>177</v>
      </c>
      <c r="BE150" s="247">
        <f>IF(N150="základná",J150,0)</f>
        <v>0</v>
      </c>
      <c r="BF150" s="247">
        <f>IF(N150="znížená",J150,0)</f>
        <v>0</v>
      </c>
      <c r="BG150" s="247">
        <f>IF(N150="zákl. prenesená",J150,0)</f>
        <v>0</v>
      </c>
      <c r="BH150" s="247">
        <f>IF(N150="zníž. prenesená",J150,0)</f>
        <v>0</v>
      </c>
      <c r="BI150" s="247">
        <f>IF(N150="nulová",J150,0)</f>
        <v>0</v>
      </c>
      <c r="BJ150" s="14" t="s">
        <v>87</v>
      </c>
      <c r="BK150" s="247">
        <f>ROUND(I150*H150,2)</f>
        <v>0</v>
      </c>
      <c r="BL150" s="14" t="s">
        <v>183</v>
      </c>
      <c r="BM150" s="246" t="s">
        <v>323</v>
      </c>
    </row>
    <row r="151" s="2" customFormat="1" ht="33" customHeight="1">
      <c r="A151" s="35"/>
      <c r="B151" s="36"/>
      <c r="C151" s="234" t="s">
        <v>253</v>
      </c>
      <c r="D151" s="234" t="s">
        <v>179</v>
      </c>
      <c r="E151" s="235" t="s">
        <v>1960</v>
      </c>
      <c r="F151" s="236" t="s">
        <v>1961</v>
      </c>
      <c r="G151" s="237" t="s">
        <v>182</v>
      </c>
      <c r="H151" s="238">
        <v>25</v>
      </c>
      <c r="I151" s="239"/>
      <c r="J151" s="240">
        <f>ROUND(I151*H151,2)</f>
        <v>0</v>
      </c>
      <c r="K151" s="241"/>
      <c r="L151" s="41"/>
      <c r="M151" s="242" t="s">
        <v>1</v>
      </c>
      <c r="N151" s="243" t="s">
        <v>40</v>
      </c>
      <c r="O151" s="94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6" t="s">
        <v>183</v>
      </c>
      <c r="AT151" s="246" t="s">
        <v>179</v>
      </c>
      <c r="AU151" s="246" t="s">
        <v>81</v>
      </c>
      <c r="AY151" s="14" t="s">
        <v>177</v>
      </c>
      <c r="BE151" s="247">
        <f>IF(N151="základná",J151,0)</f>
        <v>0</v>
      </c>
      <c r="BF151" s="247">
        <f>IF(N151="znížená",J151,0)</f>
        <v>0</v>
      </c>
      <c r="BG151" s="247">
        <f>IF(N151="zákl. prenesená",J151,0)</f>
        <v>0</v>
      </c>
      <c r="BH151" s="247">
        <f>IF(N151="zníž. prenesená",J151,0)</f>
        <v>0</v>
      </c>
      <c r="BI151" s="247">
        <f>IF(N151="nulová",J151,0)</f>
        <v>0</v>
      </c>
      <c r="BJ151" s="14" t="s">
        <v>87</v>
      </c>
      <c r="BK151" s="247">
        <f>ROUND(I151*H151,2)</f>
        <v>0</v>
      </c>
      <c r="BL151" s="14" t="s">
        <v>183</v>
      </c>
      <c r="BM151" s="246" t="s">
        <v>331</v>
      </c>
    </row>
    <row r="152" s="2" customFormat="1" ht="24.15" customHeight="1">
      <c r="A152" s="35"/>
      <c r="B152" s="36"/>
      <c r="C152" s="248" t="s">
        <v>7</v>
      </c>
      <c r="D152" s="248" t="s">
        <v>270</v>
      </c>
      <c r="E152" s="249" t="s">
        <v>1962</v>
      </c>
      <c r="F152" s="250" t="s">
        <v>1963</v>
      </c>
      <c r="G152" s="251" t="s">
        <v>1953</v>
      </c>
      <c r="H152" s="252">
        <v>14</v>
      </c>
      <c r="I152" s="253"/>
      <c r="J152" s="254">
        <f>ROUND(I152*H152,2)</f>
        <v>0</v>
      </c>
      <c r="K152" s="255"/>
      <c r="L152" s="256"/>
      <c r="M152" s="257" t="s">
        <v>1</v>
      </c>
      <c r="N152" s="258" t="s">
        <v>40</v>
      </c>
      <c r="O152" s="94"/>
      <c r="P152" s="244">
        <f>O152*H152</f>
        <v>0</v>
      </c>
      <c r="Q152" s="244">
        <v>0</v>
      </c>
      <c r="R152" s="244">
        <f>Q152*H152</f>
        <v>0</v>
      </c>
      <c r="S152" s="244">
        <v>0</v>
      </c>
      <c r="T152" s="24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6" t="s">
        <v>208</v>
      </c>
      <c r="AT152" s="246" t="s">
        <v>270</v>
      </c>
      <c r="AU152" s="246" t="s">
        <v>81</v>
      </c>
      <c r="AY152" s="14" t="s">
        <v>177</v>
      </c>
      <c r="BE152" s="247">
        <f>IF(N152="základná",J152,0)</f>
        <v>0</v>
      </c>
      <c r="BF152" s="247">
        <f>IF(N152="znížená",J152,0)</f>
        <v>0</v>
      </c>
      <c r="BG152" s="247">
        <f>IF(N152="zákl. prenesená",J152,0)</f>
        <v>0</v>
      </c>
      <c r="BH152" s="247">
        <f>IF(N152="zníž. prenesená",J152,0)</f>
        <v>0</v>
      </c>
      <c r="BI152" s="247">
        <f>IF(N152="nulová",J152,0)</f>
        <v>0</v>
      </c>
      <c r="BJ152" s="14" t="s">
        <v>87</v>
      </c>
      <c r="BK152" s="247">
        <f>ROUND(I152*H152,2)</f>
        <v>0</v>
      </c>
      <c r="BL152" s="14" t="s">
        <v>183</v>
      </c>
      <c r="BM152" s="246" t="s">
        <v>339</v>
      </c>
    </row>
    <row r="153" s="2" customFormat="1" ht="24.15" customHeight="1">
      <c r="A153" s="35"/>
      <c r="B153" s="36"/>
      <c r="C153" s="248" t="s">
        <v>260</v>
      </c>
      <c r="D153" s="248" t="s">
        <v>270</v>
      </c>
      <c r="E153" s="249" t="s">
        <v>1964</v>
      </c>
      <c r="F153" s="250" t="s">
        <v>1965</v>
      </c>
      <c r="G153" s="251" t="s">
        <v>1953</v>
      </c>
      <c r="H153" s="252">
        <v>16</v>
      </c>
      <c r="I153" s="253"/>
      <c r="J153" s="254">
        <f>ROUND(I153*H153,2)</f>
        <v>0</v>
      </c>
      <c r="K153" s="255"/>
      <c r="L153" s="256"/>
      <c r="M153" s="257" t="s">
        <v>1</v>
      </c>
      <c r="N153" s="258" t="s">
        <v>40</v>
      </c>
      <c r="O153" s="94"/>
      <c r="P153" s="244">
        <f>O153*H153</f>
        <v>0</v>
      </c>
      <c r="Q153" s="244">
        <v>0</v>
      </c>
      <c r="R153" s="244">
        <f>Q153*H153</f>
        <v>0</v>
      </c>
      <c r="S153" s="244">
        <v>0</v>
      </c>
      <c r="T153" s="24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6" t="s">
        <v>208</v>
      </c>
      <c r="AT153" s="246" t="s">
        <v>270</v>
      </c>
      <c r="AU153" s="246" t="s">
        <v>81</v>
      </c>
      <c r="AY153" s="14" t="s">
        <v>177</v>
      </c>
      <c r="BE153" s="247">
        <f>IF(N153="základná",J153,0)</f>
        <v>0</v>
      </c>
      <c r="BF153" s="247">
        <f>IF(N153="znížená",J153,0)</f>
        <v>0</v>
      </c>
      <c r="BG153" s="247">
        <f>IF(N153="zákl. prenesená",J153,0)</f>
        <v>0</v>
      </c>
      <c r="BH153" s="247">
        <f>IF(N153="zníž. prenesená",J153,0)</f>
        <v>0</v>
      </c>
      <c r="BI153" s="247">
        <f>IF(N153="nulová",J153,0)</f>
        <v>0</v>
      </c>
      <c r="BJ153" s="14" t="s">
        <v>87</v>
      </c>
      <c r="BK153" s="247">
        <f>ROUND(I153*H153,2)</f>
        <v>0</v>
      </c>
      <c r="BL153" s="14" t="s">
        <v>183</v>
      </c>
      <c r="BM153" s="246" t="s">
        <v>347</v>
      </c>
    </row>
    <row r="154" s="2" customFormat="1" ht="24.15" customHeight="1">
      <c r="A154" s="35"/>
      <c r="B154" s="36"/>
      <c r="C154" s="248" t="s">
        <v>265</v>
      </c>
      <c r="D154" s="248" t="s">
        <v>270</v>
      </c>
      <c r="E154" s="249" t="s">
        <v>1966</v>
      </c>
      <c r="F154" s="250" t="s">
        <v>1967</v>
      </c>
      <c r="G154" s="251" t="s">
        <v>1953</v>
      </c>
      <c r="H154" s="252">
        <v>4</v>
      </c>
      <c r="I154" s="253"/>
      <c r="J154" s="254">
        <f>ROUND(I154*H154,2)</f>
        <v>0</v>
      </c>
      <c r="K154" s="255"/>
      <c r="L154" s="256"/>
      <c r="M154" s="257" t="s">
        <v>1</v>
      </c>
      <c r="N154" s="258" t="s">
        <v>40</v>
      </c>
      <c r="O154" s="94"/>
      <c r="P154" s="244">
        <f>O154*H154</f>
        <v>0</v>
      </c>
      <c r="Q154" s="244">
        <v>0</v>
      </c>
      <c r="R154" s="244">
        <f>Q154*H154</f>
        <v>0</v>
      </c>
      <c r="S154" s="244">
        <v>0</v>
      </c>
      <c r="T154" s="24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6" t="s">
        <v>208</v>
      </c>
      <c r="AT154" s="246" t="s">
        <v>270</v>
      </c>
      <c r="AU154" s="246" t="s">
        <v>81</v>
      </c>
      <c r="AY154" s="14" t="s">
        <v>177</v>
      </c>
      <c r="BE154" s="247">
        <f>IF(N154="základná",J154,0)</f>
        <v>0</v>
      </c>
      <c r="BF154" s="247">
        <f>IF(N154="znížená",J154,0)</f>
        <v>0</v>
      </c>
      <c r="BG154" s="247">
        <f>IF(N154="zákl. prenesená",J154,0)</f>
        <v>0</v>
      </c>
      <c r="BH154" s="247">
        <f>IF(N154="zníž. prenesená",J154,0)</f>
        <v>0</v>
      </c>
      <c r="BI154" s="247">
        <f>IF(N154="nulová",J154,0)</f>
        <v>0</v>
      </c>
      <c r="BJ154" s="14" t="s">
        <v>87</v>
      </c>
      <c r="BK154" s="247">
        <f>ROUND(I154*H154,2)</f>
        <v>0</v>
      </c>
      <c r="BL154" s="14" t="s">
        <v>183</v>
      </c>
      <c r="BM154" s="246" t="s">
        <v>356</v>
      </c>
    </row>
    <row r="155" s="2" customFormat="1" ht="24.15" customHeight="1">
      <c r="A155" s="35"/>
      <c r="B155" s="36"/>
      <c r="C155" s="248" t="s">
        <v>269</v>
      </c>
      <c r="D155" s="248" t="s">
        <v>270</v>
      </c>
      <c r="E155" s="249" t="s">
        <v>1968</v>
      </c>
      <c r="F155" s="250" t="s">
        <v>1969</v>
      </c>
      <c r="G155" s="251" t="s">
        <v>1953</v>
      </c>
      <c r="H155" s="252">
        <v>5</v>
      </c>
      <c r="I155" s="253"/>
      <c r="J155" s="254">
        <f>ROUND(I155*H155,2)</f>
        <v>0</v>
      </c>
      <c r="K155" s="255"/>
      <c r="L155" s="256"/>
      <c r="M155" s="257" t="s">
        <v>1</v>
      </c>
      <c r="N155" s="258" t="s">
        <v>40</v>
      </c>
      <c r="O155" s="94"/>
      <c r="P155" s="244">
        <f>O155*H155</f>
        <v>0</v>
      </c>
      <c r="Q155" s="244">
        <v>0</v>
      </c>
      <c r="R155" s="244">
        <f>Q155*H155</f>
        <v>0</v>
      </c>
      <c r="S155" s="244">
        <v>0</v>
      </c>
      <c r="T155" s="24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6" t="s">
        <v>208</v>
      </c>
      <c r="AT155" s="246" t="s">
        <v>270</v>
      </c>
      <c r="AU155" s="246" t="s">
        <v>81</v>
      </c>
      <c r="AY155" s="14" t="s">
        <v>177</v>
      </c>
      <c r="BE155" s="247">
        <f>IF(N155="základná",J155,0)</f>
        <v>0</v>
      </c>
      <c r="BF155" s="247">
        <f>IF(N155="znížená",J155,0)</f>
        <v>0</v>
      </c>
      <c r="BG155" s="247">
        <f>IF(N155="zákl. prenesená",J155,0)</f>
        <v>0</v>
      </c>
      <c r="BH155" s="247">
        <f>IF(N155="zníž. prenesená",J155,0)</f>
        <v>0</v>
      </c>
      <c r="BI155" s="247">
        <f>IF(N155="nulová",J155,0)</f>
        <v>0</v>
      </c>
      <c r="BJ155" s="14" t="s">
        <v>87</v>
      </c>
      <c r="BK155" s="247">
        <f>ROUND(I155*H155,2)</f>
        <v>0</v>
      </c>
      <c r="BL155" s="14" t="s">
        <v>183</v>
      </c>
      <c r="BM155" s="246" t="s">
        <v>364</v>
      </c>
    </row>
    <row r="156" s="2" customFormat="1" ht="24.15" customHeight="1">
      <c r="A156" s="35"/>
      <c r="B156" s="36"/>
      <c r="C156" s="234" t="s">
        <v>274</v>
      </c>
      <c r="D156" s="234" t="s">
        <v>179</v>
      </c>
      <c r="E156" s="235" t="s">
        <v>1970</v>
      </c>
      <c r="F156" s="236" t="s">
        <v>1971</v>
      </c>
      <c r="G156" s="237" t="s">
        <v>182</v>
      </c>
      <c r="H156" s="238">
        <v>195</v>
      </c>
      <c r="I156" s="239"/>
      <c r="J156" s="240">
        <f>ROUND(I156*H156,2)</f>
        <v>0</v>
      </c>
      <c r="K156" s="241"/>
      <c r="L156" s="41"/>
      <c r="M156" s="242" t="s">
        <v>1</v>
      </c>
      <c r="N156" s="243" t="s">
        <v>40</v>
      </c>
      <c r="O156" s="94"/>
      <c r="P156" s="244">
        <f>O156*H156</f>
        <v>0</v>
      </c>
      <c r="Q156" s="244">
        <v>0</v>
      </c>
      <c r="R156" s="244">
        <f>Q156*H156</f>
        <v>0</v>
      </c>
      <c r="S156" s="244">
        <v>0</v>
      </c>
      <c r="T156" s="24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6" t="s">
        <v>183</v>
      </c>
      <c r="AT156" s="246" t="s">
        <v>179</v>
      </c>
      <c r="AU156" s="246" t="s">
        <v>81</v>
      </c>
      <c r="AY156" s="14" t="s">
        <v>177</v>
      </c>
      <c r="BE156" s="247">
        <f>IF(N156="základná",J156,0)</f>
        <v>0</v>
      </c>
      <c r="BF156" s="247">
        <f>IF(N156="znížená",J156,0)</f>
        <v>0</v>
      </c>
      <c r="BG156" s="247">
        <f>IF(N156="zákl. prenesená",J156,0)</f>
        <v>0</v>
      </c>
      <c r="BH156" s="247">
        <f>IF(N156="zníž. prenesená",J156,0)</f>
        <v>0</v>
      </c>
      <c r="BI156" s="247">
        <f>IF(N156="nulová",J156,0)</f>
        <v>0</v>
      </c>
      <c r="BJ156" s="14" t="s">
        <v>87</v>
      </c>
      <c r="BK156" s="247">
        <f>ROUND(I156*H156,2)</f>
        <v>0</v>
      </c>
      <c r="BL156" s="14" t="s">
        <v>183</v>
      </c>
      <c r="BM156" s="246" t="s">
        <v>373</v>
      </c>
    </row>
    <row r="157" s="2" customFormat="1" ht="24.15" customHeight="1">
      <c r="A157" s="35"/>
      <c r="B157" s="36"/>
      <c r="C157" s="234" t="s">
        <v>278</v>
      </c>
      <c r="D157" s="234" t="s">
        <v>179</v>
      </c>
      <c r="E157" s="235" t="s">
        <v>1972</v>
      </c>
      <c r="F157" s="236" t="s">
        <v>1973</v>
      </c>
      <c r="G157" s="237" t="s">
        <v>182</v>
      </c>
      <c r="H157" s="238">
        <v>61</v>
      </c>
      <c r="I157" s="239"/>
      <c r="J157" s="240">
        <f>ROUND(I157*H157,2)</f>
        <v>0</v>
      </c>
      <c r="K157" s="241"/>
      <c r="L157" s="41"/>
      <c r="M157" s="242" t="s">
        <v>1</v>
      </c>
      <c r="N157" s="243" t="s">
        <v>40</v>
      </c>
      <c r="O157" s="94"/>
      <c r="P157" s="244">
        <f>O157*H157</f>
        <v>0</v>
      </c>
      <c r="Q157" s="244">
        <v>0</v>
      </c>
      <c r="R157" s="244">
        <f>Q157*H157</f>
        <v>0</v>
      </c>
      <c r="S157" s="244">
        <v>0</v>
      </c>
      <c r="T157" s="24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46" t="s">
        <v>183</v>
      </c>
      <c r="AT157" s="246" t="s">
        <v>179</v>
      </c>
      <c r="AU157" s="246" t="s">
        <v>81</v>
      </c>
      <c r="AY157" s="14" t="s">
        <v>177</v>
      </c>
      <c r="BE157" s="247">
        <f>IF(N157="základná",J157,0)</f>
        <v>0</v>
      </c>
      <c r="BF157" s="247">
        <f>IF(N157="znížená",J157,0)</f>
        <v>0</v>
      </c>
      <c r="BG157" s="247">
        <f>IF(N157="zákl. prenesená",J157,0)</f>
        <v>0</v>
      </c>
      <c r="BH157" s="247">
        <f>IF(N157="zníž. prenesená",J157,0)</f>
        <v>0</v>
      </c>
      <c r="BI157" s="247">
        <f>IF(N157="nulová",J157,0)</f>
        <v>0</v>
      </c>
      <c r="BJ157" s="14" t="s">
        <v>87</v>
      </c>
      <c r="BK157" s="247">
        <f>ROUND(I157*H157,2)</f>
        <v>0</v>
      </c>
      <c r="BL157" s="14" t="s">
        <v>183</v>
      </c>
      <c r="BM157" s="246" t="s">
        <v>381</v>
      </c>
    </row>
    <row r="158" s="2" customFormat="1" ht="16.5" customHeight="1">
      <c r="A158" s="35"/>
      <c r="B158" s="36"/>
      <c r="C158" s="234" t="s">
        <v>282</v>
      </c>
      <c r="D158" s="234" t="s">
        <v>179</v>
      </c>
      <c r="E158" s="235" t="s">
        <v>1974</v>
      </c>
      <c r="F158" s="236" t="s">
        <v>1975</v>
      </c>
      <c r="G158" s="237" t="s">
        <v>182</v>
      </c>
      <c r="H158" s="238">
        <v>61</v>
      </c>
      <c r="I158" s="239"/>
      <c r="J158" s="240">
        <f>ROUND(I158*H158,2)</f>
        <v>0</v>
      </c>
      <c r="K158" s="241"/>
      <c r="L158" s="41"/>
      <c r="M158" s="242" t="s">
        <v>1</v>
      </c>
      <c r="N158" s="243" t="s">
        <v>40</v>
      </c>
      <c r="O158" s="94"/>
      <c r="P158" s="244">
        <f>O158*H158</f>
        <v>0</v>
      </c>
      <c r="Q158" s="244">
        <v>0</v>
      </c>
      <c r="R158" s="244">
        <f>Q158*H158</f>
        <v>0</v>
      </c>
      <c r="S158" s="244">
        <v>0</v>
      </c>
      <c r="T158" s="24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46" t="s">
        <v>183</v>
      </c>
      <c r="AT158" s="246" t="s">
        <v>179</v>
      </c>
      <c r="AU158" s="246" t="s">
        <v>81</v>
      </c>
      <c r="AY158" s="14" t="s">
        <v>177</v>
      </c>
      <c r="BE158" s="247">
        <f>IF(N158="základná",J158,0)</f>
        <v>0</v>
      </c>
      <c r="BF158" s="247">
        <f>IF(N158="znížená",J158,0)</f>
        <v>0</v>
      </c>
      <c r="BG158" s="247">
        <f>IF(N158="zákl. prenesená",J158,0)</f>
        <v>0</v>
      </c>
      <c r="BH158" s="247">
        <f>IF(N158="zníž. prenesená",J158,0)</f>
        <v>0</v>
      </c>
      <c r="BI158" s="247">
        <f>IF(N158="nulová",J158,0)</f>
        <v>0</v>
      </c>
      <c r="BJ158" s="14" t="s">
        <v>87</v>
      </c>
      <c r="BK158" s="247">
        <f>ROUND(I158*H158,2)</f>
        <v>0</v>
      </c>
      <c r="BL158" s="14" t="s">
        <v>183</v>
      </c>
      <c r="BM158" s="246" t="s">
        <v>389</v>
      </c>
    </row>
    <row r="159" s="12" customFormat="1" ht="25.92" customHeight="1">
      <c r="A159" s="12"/>
      <c r="B159" s="218"/>
      <c r="C159" s="219"/>
      <c r="D159" s="220" t="s">
        <v>73</v>
      </c>
      <c r="E159" s="221" t="s">
        <v>212</v>
      </c>
      <c r="F159" s="221" t="s">
        <v>1976</v>
      </c>
      <c r="G159" s="219"/>
      <c r="H159" s="219"/>
      <c r="I159" s="222"/>
      <c r="J159" s="223">
        <f>BK159</f>
        <v>0</v>
      </c>
      <c r="K159" s="219"/>
      <c r="L159" s="224"/>
      <c r="M159" s="225"/>
      <c r="N159" s="226"/>
      <c r="O159" s="226"/>
      <c r="P159" s="227">
        <f>P160</f>
        <v>0</v>
      </c>
      <c r="Q159" s="226"/>
      <c r="R159" s="227">
        <f>R160</f>
        <v>0</v>
      </c>
      <c r="S159" s="226"/>
      <c r="T159" s="228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9" t="s">
        <v>81</v>
      </c>
      <c r="AT159" s="230" t="s">
        <v>73</v>
      </c>
      <c r="AU159" s="230" t="s">
        <v>74</v>
      </c>
      <c r="AY159" s="229" t="s">
        <v>177</v>
      </c>
      <c r="BK159" s="231">
        <f>BK160</f>
        <v>0</v>
      </c>
    </row>
    <row r="160" s="2" customFormat="1" ht="24.15" customHeight="1">
      <c r="A160" s="35"/>
      <c r="B160" s="36"/>
      <c r="C160" s="234" t="s">
        <v>287</v>
      </c>
      <c r="D160" s="234" t="s">
        <v>179</v>
      </c>
      <c r="E160" s="235" t="s">
        <v>1977</v>
      </c>
      <c r="F160" s="236" t="s">
        <v>1978</v>
      </c>
      <c r="G160" s="237" t="s">
        <v>263</v>
      </c>
      <c r="H160" s="238">
        <v>219.416</v>
      </c>
      <c r="I160" s="239"/>
      <c r="J160" s="240">
        <f>ROUND(I160*H160,2)</f>
        <v>0</v>
      </c>
      <c r="K160" s="241"/>
      <c r="L160" s="41"/>
      <c r="M160" s="242" t="s">
        <v>1</v>
      </c>
      <c r="N160" s="243" t="s">
        <v>40</v>
      </c>
      <c r="O160" s="94"/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46" t="s">
        <v>183</v>
      </c>
      <c r="AT160" s="246" t="s">
        <v>179</v>
      </c>
      <c r="AU160" s="246" t="s">
        <v>81</v>
      </c>
      <c r="AY160" s="14" t="s">
        <v>177</v>
      </c>
      <c r="BE160" s="247">
        <f>IF(N160="základná",J160,0)</f>
        <v>0</v>
      </c>
      <c r="BF160" s="247">
        <f>IF(N160="znížená",J160,0)</f>
        <v>0</v>
      </c>
      <c r="BG160" s="247">
        <f>IF(N160="zákl. prenesená",J160,0)</f>
        <v>0</v>
      </c>
      <c r="BH160" s="247">
        <f>IF(N160="zníž. prenesená",J160,0)</f>
        <v>0</v>
      </c>
      <c r="BI160" s="247">
        <f>IF(N160="nulová",J160,0)</f>
        <v>0</v>
      </c>
      <c r="BJ160" s="14" t="s">
        <v>87</v>
      </c>
      <c r="BK160" s="247">
        <f>ROUND(I160*H160,2)</f>
        <v>0</v>
      </c>
      <c r="BL160" s="14" t="s">
        <v>183</v>
      </c>
      <c r="BM160" s="246" t="s">
        <v>397</v>
      </c>
    </row>
    <row r="161" s="12" customFormat="1" ht="25.92" customHeight="1">
      <c r="A161" s="12"/>
      <c r="B161" s="218"/>
      <c r="C161" s="219"/>
      <c r="D161" s="220" t="s">
        <v>73</v>
      </c>
      <c r="E161" s="221" t="s">
        <v>1272</v>
      </c>
      <c r="F161" s="221" t="s">
        <v>1979</v>
      </c>
      <c r="G161" s="219"/>
      <c r="H161" s="219"/>
      <c r="I161" s="222"/>
      <c r="J161" s="223">
        <f>BK161</f>
        <v>0</v>
      </c>
      <c r="K161" s="219"/>
      <c r="L161" s="224"/>
      <c r="M161" s="225"/>
      <c r="N161" s="226"/>
      <c r="O161" s="226"/>
      <c r="P161" s="227">
        <f>SUM(P162:P184)</f>
        <v>0</v>
      </c>
      <c r="Q161" s="226"/>
      <c r="R161" s="227">
        <f>SUM(R162:R184)</f>
        <v>0</v>
      </c>
      <c r="S161" s="226"/>
      <c r="T161" s="228">
        <f>SUM(T162:T184)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9" t="s">
        <v>87</v>
      </c>
      <c r="AT161" s="230" t="s">
        <v>73</v>
      </c>
      <c r="AU161" s="230" t="s">
        <v>74</v>
      </c>
      <c r="AY161" s="229" t="s">
        <v>177</v>
      </c>
      <c r="BK161" s="231">
        <f>SUM(BK162:BK184)</f>
        <v>0</v>
      </c>
    </row>
    <row r="162" s="2" customFormat="1" ht="16.5" customHeight="1">
      <c r="A162" s="35"/>
      <c r="B162" s="36"/>
      <c r="C162" s="234" t="s">
        <v>291</v>
      </c>
      <c r="D162" s="234" t="s">
        <v>179</v>
      </c>
      <c r="E162" s="235" t="s">
        <v>1980</v>
      </c>
      <c r="F162" s="236" t="s">
        <v>1981</v>
      </c>
      <c r="G162" s="237" t="s">
        <v>182</v>
      </c>
      <c r="H162" s="238">
        <v>50</v>
      </c>
      <c r="I162" s="239"/>
      <c r="J162" s="240">
        <f>ROUND(I162*H162,2)</f>
        <v>0</v>
      </c>
      <c r="K162" s="241"/>
      <c r="L162" s="41"/>
      <c r="M162" s="242" t="s">
        <v>1</v>
      </c>
      <c r="N162" s="243" t="s">
        <v>40</v>
      </c>
      <c r="O162" s="94"/>
      <c r="P162" s="244">
        <f>O162*H162</f>
        <v>0</v>
      </c>
      <c r="Q162" s="244">
        <v>0</v>
      </c>
      <c r="R162" s="244">
        <f>Q162*H162</f>
        <v>0</v>
      </c>
      <c r="S162" s="244">
        <v>0</v>
      </c>
      <c r="T162" s="24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46" t="s">
        <v>241</v>
      </c>
      <c r="AT162" s="246" t="s">
        <v>179</v>
      </c>
      <c r="AU162" s="246" t="s">
        <v>81</v>
      </c>
      <c r="AY162" s="14" t="s">
        <v>177</v>
      </c>
      <c r="BE162" s="247">
        <f>IF(N162="základná",J162,0)</f>
        <v>0</v>
      </c>
      <c r="BF162" s="247">
        <f>IF(N162="znížená",J162,0)</f>
        <v>0</v>
      </c>
      <c r="BG162" s="247">
        <f>IF(N162="zákl. prenesená",J162,0)</f>
        <v>0</v>
      </c>
      <c r="BH162" s="247">
        <f>IF(N162="zníž. prenesená",J162,0)</f>
        <v>0</v>
      </c>
      <c r="BI162" s="247">
        <f>IF(N162="nulová",J162,0)</f>
        <v>0</v>
      </c>
      <c r="BJ162" s="14" t="s">
        <v>87</v>
      </c>
      <c r="BK162" s="247">
        <f>ROUND(I162*H162,2)</f>
        <v>0</v>
      </c>
      <c r="BL162" s="14" t="s">
        <v>241</v>
      </c>
      <c r="BM162" s="246" t="s">
        <v>405</v>
      </c>
    </row>
    <row r="163" s="2" customFormat="1" ht="16.5" customHeight="1">
      <c r="A163" s="35"/>
      <c r="B163" s="36"/>
      <c r="C163" s="234" t="s">
        <v>295</v>
      </c>
      <c r="D163" s="234" t="s">
        <v>179</v>
      </c>
      <c r="E163" s="235" t="s">
        <v>1982</v>
      </c>
      <c r="F163" s="236" t="s">
        <v>1983</v>
      </c>
      <c r="G163" s="237" t="s">
        <v>182</v>
      </c>
      <c r="H163" s="238">
        <v>60</v>
      </c>
      <c r="I163" s="239"/>
      <c r="J163" s="240">
        <f>ROUND(I163*H163,2)</f>
        <v>0</v>
      </c>
      <c r="K163" s="241"/>
      <c r="L163" s="41"/>
      <c r="M163" s="242" t="s">
        <v>1</v>
      </c>
      <c r="N163" s="243" t="s">
        <v>40</v>
      </c>
      <c r="O163" s="94"/>
      <c r="P163" s="244">
        <f>O163*H163</f>
        <v>0</v>
      </c>
      <c r="Q163" s="244">
        <v>0</v>
      </c>
      <c r="R163" s="244">
        <f>Q163*H163</f>
        <v>0</v>
      </c>
      <c r="S163" s="244">
        <v>0</v>
      </c>
      <c r="T163" s="24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46" t="s">
        <v>241</v>
      </c>
      <c r="AT163" s="246" t="s">
        <v>179</v>
      </c>
      <c r="AU163" s="246" t="s">
        <v>81</v>
      </c>
      <c r="AY163" s="14" t="s">
        <v>177</v>
      </c>
      <c r="BE163" s="247">
        <f>IF(N163="základná",J163,0)</f>
        <v>0</v>
      </c>
      <c r="BF163" s="247">
        <f>IF(N163="znížená",J163,0)</f>
        <v>0</v>
      </c>
      <c r="BG163" s="247">
        <f>IF(N163="zákl. prenesená",J163,0)</f>
        <v>0</v>
      </c>
      <c r="BH163" s="247">
        <f>IF(N163="zníž. prenesená",J163,0)</f>
        <v>0</v>
      </c>
      <c r="BI163" s="247">
        <f>IF(N163="nulová",J163,0)</f>
        <v>0</v>
      </c>
      <c r="BJ163" s="14" t="s">
        <v>87</v>
      </c>
      <c r="BK163" s="247">
        <f>ROUND(I163*H163,2)</f>
        <v>0</v>
      </c>
      <c r="BL163" s="14" t="s">
        <v>241</v>
      </c>
      <c r="BM163" s="246" t="s">
        <v>413</v>
      </c>
    </row>
    <row r="164" s="2" customFormat="1" ht="16.5" customHeight="1">
      <c r="A164" s="35"/>
      <c r="B164" s="36"/>
      <c r="C164" s="234" t="s">
        <v>299</v>
      </c>
      <c r="D164" s="234" t="s">
        <v>179</v>
      </c>
      <c r="E164" s="235" t="s">
        <v>1984</v>
      </c>
      <c r="F164" s="236" t="s">
        <v>1985</v>
      </c>
      <c r="G164" s="237" t="s">
        <v>182</v>
      </c>
      <c r="H164" s="238">
        <v>10</v>
      </c>
      <c r="I164" s="239"/>
      <c r="J164" s="240">
        <f>ROUND(I164*H164,2)</f>
        <v>0</v>
      </c>
      <c r="K164" s="241"/>
      <c r="L164" s="41"/>
      <c r="M164" s="242" t="s">
        <v>1</v>
      </c>
      <c r="N164" s="243" t="s">
        <v>40</v>
      </c>
      <c r="O164" s="94"/>
      <c r="P164" s="244">
        <f>O164*H164</f>
        <v>0</v>
      </c>
      <c r="Q164" s="244">
        <v>0</v>
      </c>
      <c r="R164" s="244">
        <f>Q164*H164</f>
        <v>0</v>
      </c>
      <c r="S164" s="244">
        <v>0</v>
      </c>
      <c r="T164" s="24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46" t="s">
        <v>241</v>
      </c>
      <c r="AT164" s="246" t="s">
        <v>179</v>
      </c>
      <c r="AU164" s="246" t="s">
        <v>81</v>
      </c>
      <c r="AY164" s="14" t="s">
        <v>177</v>
      </c>
      <c r="BE164" s="247">
        <f>IF(N164="základná",J164,0)</f>
        <v>0</v>
      </c>
      <c r="BF164" s="247">
        <f>IF(N164="znížená",J164,0)</f>
        <v>0</v>
      </c>
      <c r="BG164" s="247">
        <f>IF(N164="zákl. prenesená",J164,0)</f>
        <v>0</v>
      </c>
      <c r="BH164" s="247">
        <f>IF(N164="zníž. prenesená",J164,0)</f>
        <v>0</v>
      </c>
      <c r="BI164" s="247">
        <f>IF(N164="nulová",J164,0)</f>
        <v>0</v>
      </c>
      <c r="BJ164" s="14" t="s">
        <v>87</v>
      </c>
      <c r="BK164" s="247">
        <f>ROUND(I164*H164,2)</f>
        <v>0</v>
      </c>
      <c r="BL164" s="14" t="s">
        <v>241</v>
      </c>
      <c r="BM164" s="246" t="s">
        <v>421</v>
      </c>
    </row>
    <row r="165" s="2" customFormat="1" ht="16.5" customHeight="1">
      <c r="A165" s="35"/>
      <c r="B165" s="36"/>
      <c r="C165" s="234" t="s">
        <v>303</v>
      </c>
      <c r="D165" s="234" t="s">
        <v>179</v>
      </c>
      <c r="E165" s="235" t="s">
        <v>1986</v>
      </c>
      <c r="F165" s="236" t="s">
        <v>1987</v>
      </c>
      <c r="G165" s="237" t="s">
        <v>182</v>
      </c>
      <c r="H165" s="238">
        <v>70</v>
      </c>
      <c r="I165" s="239"/>
      <c r="J165" s="240">
        <f>ROUND(I165*H165,2)</f>
        <v>0</v>
      </c>
      <c r="K165" s="241"/>
      <c r="L165" s="41"/>
      <c r="M165" s="242" t="s">
        <v>1</v>
      </c>
      <c r="N165" s="243" t="s">
        <v>40</v>
      </c>
      <c r="O165" s="94"/>
      <c r="P165" s="244">
        <f>O165*H165</f>
        <v>0</v>
      </c>
      <c r="Q165" s="244">
        <v>0</v>
      </c>
      <c r="R165" s="244">
        <f>Q165*H165</f>
        <v>0</v>
      </c>
      <c r="S165" s="244">
        <v>0</v>
      </c>
      <c r="T165" s="24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46" t="s">
        <v>241</v>
      </c>
      <c r="AT165" s="246" t="s">
        <v>179</v>
      </c>
      <c r="AU165" s="246" t="s">
        <v>81</v>
      </c>
      <c r="AY165" s="14" t="s">
        <v>177</v>
      </c>
      <c r="BE165" s="247">
        <f>IF(N165="základná",J165,0)</f>
        <v>0</v>
      </c>
      <c r="BF165" s="247">
        <f>IF(N165="znížená",J165,0)</f>
        <v>0</v>
      </c>
      <c r="BG165" s="247">
        <f>IF(N165="zákl. prenesená",J165,0)</f>
        <v>0</v>
      </c>
      <c r="BH165" s="247">
        <f>IF(N165="zníž. prenesená",J165,0)</f>
        <v>0</v>
      </c>
      <c r="BI165" s="247">
        <f>IF(N165="nulová",J165,0)</f>
        <v>0</v>
      </c>
      <c r="BJ165" s="14" t="s">
        <v>87</v>
      </c>
      <c r="BK165" s="247">
        <f>ROUND(I165*H165,2)</f>
        <v>0</v>
      </c>
      <c r="BL165" s="14" t="s">
        <v>241</v>
      </c>
      <c r="BM165" s="246" t="s">
        <v>429</v>
      </c>
    </row>
    <row r="166" s="2" customFormat="1" ht="16.5" customHeight="1">
      <c r="A166" s="35"/>
      <c r="B166" s="36"/>
      <c r="C166" s="234" t="s">
        <v>307</v>
      </c>
      <c r="D166" s="234" t="s">
        <v>179</v>
      </c>
      <c r="E166" s="235" t="s">
        <v>1988</v>
      </c>
      <c r="F166" s="236" t="s">
        <v>1989</v>
      </c>
      <c r="G166" s="237" t="s">
        <v>182</v>
      </c>
      <c r="H166" s="238">
        <v>40</v>
      </c>
      <c r="I166" s="239"/>
      <c r="J166" s="240">
        <f>ROUND(I166*H166,2)</f>
        <v>0</v>
      </c>
      <c r="K166" s="241"/>
      <c r="L166" s="41"/>
      <c r="M166" s="242" t="s">
        <v>1</v>
      </c>
      <c r="N166" s="243" t="s">
        <v>40</v>
      </c>
      <c r="O166" s="94"/>
      <c r="P166" s="244">
        <f>O166*H166</f>
        <v>0</v>
      </c>
      <c r="Q166" s="244">
        <v>0</v>
      </c>
      <c r="R166" s="244">
        <f>Q166*H166</f>
        <v>0</v>
      </c>
      <c r="S166" s="244">
        <v>0</v>
      </c>
      <c r="T166" s="24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46" t="s">
        <v>241</v>
      </c>
      <c r="AT166" s="246" t="s">
        <v>179</v>
      </c>
      <c r="AU166" s="246" t="s">
        <v>81</v>
      </c>
      <c r="AY166" s="14" t="s">
        <v>177</v>
      </c>
      <c r="BE166" s="247">
        <f>IF(N166="základná",J166,0)</f>
        <v>0</v>
      </c>
      <c r="BF166" s="247">
        <f>IF(N166="znížená",J166,0)</f>
        <v>0</v>
      </c>
      <c r="BG166" s="247">
        <f>IF(N166="zákl. prenesená",J166,0)</f>
        <v>0</v>
      </c>
      <c r="BH166" s="247">
        <f>IF(N166="zníž. prenesená",J166,0)</f>
        <v>0</v>
      </c>
      <c r="BI166" s="247">
        <f>IF(N166="nulová",J166,0)</f>
        <v>0</v>
      </c>
      <c r="BJ166" s="14" t="s">
        <v>87</v>
      </c>
      <c r="BK166" s="247">
        <f>ROUND(I166*H166,2)</f>
        <v>0</v>
      </c>
      <c r="BL166" s="14" t="s">
        <v>241</v>
      </c>
      <c r="BM166" s="246" t="s">
        <v>437</v>
      </c>
    </row>
    <row r="167" s="2" customFormat="1" ht="21.75" customHeight="1">
      <c r="A167" s="35"/>
      <c r="B167" s="36"/>
      <c r="C167" s="234" t="s">
        <v>311</v>
      </c>
      <c r="D167" s="234" t="s">
        <v>179</v>
      </c>
      <c r="E167" s="235" t="s">
        <v>1990</v>
      </c>
      <c r="F167" s="236" t="s">
        <v>1991</v>
      </c>
      <c r="G167" s="237" t="s">
        <v>1953</v>
      </c>
      <c r="H167" s="238">
        <v>10</v>
      </c>
      <c r="I167" s="239"/>
      <c r="J167" s="240">
        <f>ROUND(I167*H167,2)</f>
        <v>0</v>
      </c>
      <c r="K167" s="241"/>
      <c r="L167" s="41"/>
      <c r="M167" s="242" t="s">
        <v>1</v>
      </c>
      <c r="N167" s="243" t="s">
        <v>40</v>
      </c>
      <c r="O167" s="94"/>
      <c r="P167" s="244">
        <f>O167*H167</f>
        <v>0</v>
      </c>
      <c r="Q167" s="244">
        <v>0</v>
      </c>
      <c r="R167" s="244">
        <f>Q167*H167</f>
        <v>0</v>
      </c>
      <c r="S167" s="244">
        <v>0</v>
      </c>
      <c r="T167" s="24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46" t="s">
        <v>241</v>
      </c>
      <c r="AT167" s="246" t="s">
        <v>179</v>
      </c>
      <c r="AU167" s="246" t="s">
        <v>81</v>
      </c>
      <c r="AY167" s="14" t="s">
        <v>177</v>
      </c>
      <c r="BE167" s="247">
        <f>IF(N167="základná",J167,0)</f>
        <v>0</v>
      </c>
      <c r="BF167" s="247">
        <f>IF(N167="znížená",J167,0)</f>
        <v>0</v>
      </c>
      <c r="BG167" s="247">
        <f>IF(N167="zákl. prenesená",J167,0)</f>
        <v>0</v>
      </c>
      <c r="BH167" s="247">
        <f>IF(N167="zníž. prenesená",J167,0)</f>
        <v>0</v>
      </c>
      <c r="BI167" s="247">
        <f>IF(N167="nulová",J167,0)</f>
        <v>0</v>
      </c>
      <c r="BJ167" s="14" t="s">
        <v>87</v>
      </c>
      <c r="BK167" s="247">
        <f>ROUND(I167*H167,2)</f>
        <v>0</v>
      </c>
      <c r="BL167" s="14" t="s">
        <v>241</v>
      </c>
      <c r="BM167" s="246" t="s">
        <v>445</v>
      </c>
    </row>
    <row r="168" s="2" customFormat="1" ht="21.75" customHeight="1">
      <c r="A168" s="35"/>
      <c r="B168" s="36"/>
      <c r="C168" s="234" t="s">
        <v>315</v>
      </c>
      <c r="D168" s="234" t="s">
        <v>179</v>
      </c>
      <c r="E168" s="235" t="s">
        <v>1992</v>
      </c>
      <c r="F168" s="236" t="s">
        <v>1993</v>
      </c>
      <c r="G168" s="237" t="s">
        <v>1953</v>
      </c>
      <c r="H168" s="238">
        <v>19</v>
      </c>
      <c r="I168" s="239"/>
      <c r="J168" s="240">
        <f>ROUND(I168*H168,2)</f>
        <v>0</v>
      </c>
      <c r="K168" s="241"/>
      <c r="L168" s="41"/>
      <c r="M168" s="242" t="s">
        <v>1</v>
      </c>
      <c r="N168" s="243" t="s">
        <v>40</v>
      </c>
      <c r="O168" s="94"/>
      <c r="P168" s="244">
        <f>O168*H168</f>
        <v>0</v>
      </c>
      <c r="Q168" s="244">
        <v>0</v>
      </c>
      <c r="R168" s="244">
        <f>Q168*H168</f>
        <v>0</v>
      </c>
      <c r="S168" s="244">
        <v>0</v>
      </c>
      <c r="T168" s="24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46" t="s">
        <v>241</v>
      </c>
      <c r="AT168" s="246" t="s">
        <v>179</v>
      </c>
      <c r="AU168" s="246" t="s">
        <v>81</v>
      </c>
      <c r="AY168" s="14" t="s">
        <v>177</v>
      </c>
      <c r="BE168" s="247">
        <f>IF(N168="základná",J168,0)</f>
        <v>0</v>
      </c>
      <c r="BF168" s="247">
        <f>IF(N168="znížená",J168,0)</f>
        <v>0</v>
      </c>
      <c r="BG168" s="247">
        <f>IF(N168="zákl. prenesená",J168,0)</f>
        <v>0</v>
      </c>
      <c r="BH168" s="247">
        <f>IF(N168="zníž. prenesená",J168,0)</f>
        <v>0</v>
      </c>
      <c r="BI168" s="247">
        <f>IF(N168="nulová",J168,0)</f>
        <v>0</v>
      </c>
      <c r="BJ168" s="14" t="s">
        <v>87</v>
      </c>
      <c r="BK168" s="247">
        <f>ROUND(I168*H168,2)</f>
        <v>0</v>
      </c>
      <c r="BL168" s="14" t="s">
        <v>241</v>
      </c>
      <c r="BM168" s="246" t="s">
        <v>453</v>
      </c>
    </row>
    <row r="169" s="2" customFormat="1" ht="21.75" customHeight="1">
      <c r="A169" s="35"/>
      <c r="B169" s="36"/>
      <c r="C169" s="234" t="s">
        <v>319</v>
      </c>
      <c r="D169" s="234" t="s">
        <v>179</v>
      </c>
      <c r="E169" s="235" t="s">
        <v>1994</v>
      </c>
      <c r="F169" s="236" t="s">
        <v>1995</v>
      </c>
      <c r="G169" s="237" t="s">
        <v>1953</v>
      </c>
      <c r="H169" s="238">
        <v>6</v>
      </c>
      <c r="I169" s="239"/>
      <c r="J169" s="240">
        <f>ROUND(I169*H169,2)</f>
        <v>0</v>
      </c>
      <c r="K169" s="241"/>
      <c r="L169" s="41"/>
      <c r="M169" s="242" t="s">
        <v>1</v>
      </c>
      <c r="N169" s="243" t="s">
        <v>40</v>
      </c>
      <c r="O169" s="94"/>
      <c r="P169" s="244">
        <f>O169*H169</f>
        <v>0</v>
      </c>
      <c r="Q169" s="244">
        <v>0</v>
      </c>
      <c r="R169" s="244">
        <f>Q169*H169</f>
        <v>0</v>
      </c>
      <c r="S169" s="244">
        <v>0</v>
      </c>
      <c r="T169" s="24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46" t="s">
        <v>241</v>
      </c>
      <c r="AT169" s="246" t="s">
        <v>179</v>
      </c>
      <c r="AU169" s="246" t="s">
        <v>81</v>
      </c>
      <c r="AY169" s="14" t="s">
        <v>177</v>
      </c>
      <c r="BE169" s="247">
        <f>IF(N169="základná",J169,0)</f>
        <v>0</v>
      </c>
      <c r="BF169" s="247">
        <f>IF(N169="znížená",J169,0)</f>
        <v>0</v>
      </c>
      <c r="BG169" s="247">
        <f>IF(N169="zákl. prenesená",J169,0)</f>
        <v>0</v>
      </c>
      <c r="BH169" s="247">
        <f>IF(N169="zníž. prenesená",J169,0)</f>
        <v>0</v>
      </c>
      <c r="BI169" s="247">
        <f>IF(N169="nulová",J169,0)</f>
        <v>0</v>
      </c>
      <c r="BJ169" s="14" t="s">
        <v>87</v>
      </c>
      <c r="BK169" s="247">
        <f>ROUND(I169*H169,2)</f>
        <v>0</v>
      </c>
      <c r="BL169" s="14" t="s">
        <v>241</v>
      </c>
      <c r="BM169" s="246" t="s">
        <v>461</v>
      </c>
    </row>
    <row r="170" s="2" customFormat="1" ht="21.75" customHeight="1">
      <c r="A170" s="35"/>
      <c r="B170" s="36"/>
      <c r="C170" s="234" t="s">
        <v>323</v>
      </c>
      <c r="D170" s="234" t="s">
        <v>179</v>
      </c>
      <c r="E170" s="235" t="s">
        <v>1996</v>
      </c>
      <c r="F170" s="236" t="s">
        <v>1997</v>
      </c>
      <c r="G170" s="237" t="s">
        <v>1953</v>
      </c>
      <c r="H170" s="238">
        <v>14</v>
      </c>
      <c r="I170" s="239"/>
      <c r="J170" s="240">
        <f>ROUND(I170*H170,2)</f>
        <v>0</v>
      </c>
      <c r="K170" s="241"/>
      <c r="L170" s="41"/>
      <c r="M170" s="242" t="s">
        <v>1</v>
      </c>
      <c r="N170" s="243" t="s">
        <v>40</v>
      </c>
      <c r="O170" s="94"/>
      <c r="P170" s="244">
        <f>O170*H170</f>
        <v>0</v>
      </c>
      <c r="Q170" s="244">
        <v>0</v>
      </c>
      <c r="R170" s="244">
        <f>Q170*H170</f>
        <v>0</v>
      </c>
      <c r="S170" s="244">
        <v>0</v>
      </c>
      <c r="T170" s="24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46" t="s">
        <v>241</v>
      </c>
      <c r="AT170" s="246" t="s">
        <v>179</v>
      </c>
      <c r="AU170" s="246" t="s">
        <v>81</v>
      </c>
      <c r="AY170" s="14" t="s">
        <v>177</v>
      </c>
      <c r="BE170" s="247">
        <f>IF(N170="základná",J170,0)</f>
        <v>0</v>
      </c>
      <c r="BF170" s="247">
        <f>IF(N170="znížená",J170,0)</f>
        <v>0</v>
      </c>
      <c r="BG170" s="247">
        <f>IF(N170="zákl. prenesená",J170,0)</f>
        <v>0</v>
      </c>
      <c r="BH170" s="247">
        <f>IF(N170="zníž. prenesená",J170,0)</f>
        <v>0</v>
      </c>
      <c r="BI170" s="247">
        <f>IF(N170="nulová",J170,0)</f>
        <v>0</v>
      </c>
      <c r="BJ170" s="14" t="s">
        <v>87</v>
      </c>
      <c r="BK170" s="247">
        <f>ROUND(I170*H170,2)</f>
        <v>0</v>
      </c>
      <c r="BL170" s="14" t="s">
        <v>241</v>
      </c>
      <c r="BM170" s="246" t="s">
        <v>469</v>
      </c>
    </row>
    <row r="171" s="2" customFormat="1" ht="24.15" customHeight="1">
      <c r="A171" s="35"/>
      <c r="B171" s="36"/>
      <c r="C171" s="234" t="s">
        <v>327</v>
      </c>
      <c r="D171" s="234" t="s">
        <v>179</v>
      </c>
      <c r="E171" s="235" t="s">
        <v>1998</v>
      </c>
      <c r="F171" s="236" t="s">
        <v>1999</v>
      </c>
      <c r="G171" s="237" t="s">
        <v>1953</v>
      </c>
      <c r="H171" s="238">
        <v>4</v>
      </c>
      <c r="I171" s="239"/>
      <c r="J171" s="240">
        <f>ROUND(I171*H171,2)</f>
        <v>0</v>
      </c>
      <c r="K171" s="241"/>
      <c r="L171" s="41"/>
      <c r="M171" s="242" t="s">
        <v>1</v>
      </c>
      <c r="N171" s="243" t="s">
        <v>40</v>
      </c>
      <c r="O171" s="94"/>
      <c r="P171" s="244">
        <f>O171*H171</f>
        <v>0</v>
      </c>
      <c r="Q171" s="244">
        <v>0</v>
      </c>
      <c r="R171" s="244">
        <f>Q171*H171</f>
        <v>0</v>
      </c>
      <c r="S171" s="244">
        <v>0</v>
      </c>
      <c r="T171" s="24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46" t="s">
        <v>241</v>
      </c>
      <c r="AT171" s="246" t="s">
        <v>179</v>
      </c>
      <c r="AU171" s="246" t="s">
        <v>81</v>
      </c>
      <c r="AY171" s="14" t="s">
        <v>177</v>
      </c>
      <c r="BE171" s="247">
        <f>IF(N171="základná",J171,0)</f>
        <v>0</v>
      </c>
      <c r="BF171" s="247">
        <f>IF(N171="znížená",J171,0)</f>
        <v>0</v>
      </c>
      <c r="BG171" s="247">
        <f>IF(N171="zákl. prenesená",J171,0)</f>
        <v>0</v>
      </c>
      <c r="BH171" s="247">
        <f>IF(N171="zníž. prenesená",J171,0)</f>
        <v>0</v>
      </c>
      <c r="BI171" s="247">
        <f>IF(N171="nulová",J171,0)</f>
        <v>0</v>
      </c>
      <c r="BJ171" s="14" t="s">
        <v>87</v>
      </c>
      <c r="BK171" s="247">
        <f>ROUND(I171*H171,2)</f>
        <v>0</v>
      </c>
      <c r="BL171" s="14" t="s">
        <v>241</v>
      </c>
      <c r="BM171" s="246" t="s">
        <v>477</v>
      </c>
    </row>
    <row r="172" s="2" customFormat="1" ht="21.75" customHeight="1">
      <c r="A172" s="35"/>
      <c r="B172" s="36"/>
      <c r="C172" s="234" t="s">
        <v>331</v>
      </c>
      <c r="D172" s="234" t="s">
        <v>179</v>
      </c>
      <c r="E172" s="235" t="s">
        <v>2000</v>
      </c>
      <c r="F172" s="236" t="s">
        <v>2001</v>
      </c>
      <c r="G172" s="237" t="s">
        <v>1953</v>
      </c>
      <c r="H172" s="238">
        <v>2</v>
      </c>
      <c r="I172" s="239"/>
      <c r="J172" s="240">
        <f>ROUND(I172*H172,2)</f>
        <v>0</v>
      </c>
      <c r="K172" s="241"/>
      <c r="L172" s="41"/>
      <c r="M172" s="242" t="s">
        <v>1</v>
      </c>
      <c r="N172" s="243" t="s">
        <v>40</v>
      </c>
      <c r="O172" s="94"/>
      <c r="P172" s="244">
        <f>O172*H172</f>
        <v>0</v>
      </c>
      <c r="Q172" s="244">
        <v>0</v>
      </c>
      <c r="R172" s="244">
        <f>Q172*H172</f>
        <v>0</v>
      </c>
      <c r="S172" s="244">
        <v>0</v>
      </c>
      <c r="T172" s="24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46" t="s">
        <v>241</v>
      </c>
      <c r="AT172" s="246" t="s">
        <v>179</v>
      </c>
      <c r="AU172" s="246" t="s">
        <v>81</v>
      </c>
      <c r="AY172" s="14" t="s">
        <v>177</v>
      </c>
      <c r="BE172" s="247">
        <f>IF(N172="základná",J172,0)</f>
        <v>0</v>
      </c>
      <c r="BF172" s="247">
        <f>IF(N172="znížená",J172,0)</f>
        <v>0</v>
      </c>
      <c r="BG172" s="247">
        <f>IF(N172="zákl. prenesená",J172,0)</f>
        <v>0</v>
      </c>
      <c r="BH172" s="247">
        <f>IF(N172="zníž. prenesená",J172,0)</f>
        <v>0</v>
      </c>
      <c r="BI172" s="247">
        <f>IF(N172="nulová",J172,0)</f>
        <v>0</v>
      </c>
      <c r="BJ172" s="14" t="s">
        <v>87</v>
      </c>
      <c r="BK172" s="247">
        <f>ROUND(I172*H172,2)</f>
        <v>0</v>
      </c>
      <c r="BL172" s="14" t="s">
        <v>241</v>
      </c>
      <c r="BM172" s="246" t="s">
        <v>486</v>
      </c>
    </row>
    <row r="173" s="2" customFormat="1" ht="16.5" customHeight="1">
      <c r="A173" s="35"/>
      <c r="B173" s="36"/>
      <c r="C173" s="234" t="s">
        <v>335</v>
      </c>
      <c r="D173" s="234" t="s">
        <v>179</v>
      </c>
      <c r="E173" s="235" t="s">
        <v>2002</v>
      </c>
      <c r="F173" s="236" t="s">
        <v>2003</v>
      </c>
      <c r="G173" s="237" t="s">
        <v>1953</v>
      </c>
      <c r="H173" s="238">
        <v>4</v>
      </c>
      <c r="I173" s="239"/>
      <c r="J173" s="240">
        <f>ROUND(I173*H173,2)</f>
        <v>0</v>
      </c>
      <c r="K173" s="241"/>
      <c r="L173" s="41"/>
      <c r="M173" s="242" t="s">
        <v>1</v>
      </c>
      <c r="N173" s="243" t="s">
        <v>40</v>
      </c>
      <c r="O173" s="94"/>
      <c r="P173" s="244">
        <f>O173*H173</f>
        <v>0</v>
      </c>
      <c r="Q173" s="244">
        <v>0</v>
      </c>
      <c r="R173" s="244">
        <f>Q173*H173</f>
        <v>0</v>
      </c>
      <c r="S173" s="244">
        <v>0</v>
      </c>
      <c r="T173" s="24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46" t="s">
        <v>241</v>
      </c>
      <c r="AT173" s="246" t="s">
        <v>179</v>
      </c>
      <c r="AU173" s="246" t="s">
        <v>81</v>
      </c>
      <c r="AY173" s="14" t="s">
        <v>177</v>
      </c>
      <c r="BE173" s="247">
        <f>IF(N173="základná",J173,0)</f>
        <v>0</v>
      </c>
      <c r="BF173" s="247">
        <f>IF(N173="znížená",J173,0)</f>
        <v>0</v>
      </c>
      <c r="BG173" s="247">
        <f>IF(N173="zákl. prenesená",J173,0)</f>
        <v>0</v>
      </c>
      <c r="BH173" s="247">
        <f>IF(N173="zníž. prenesená",J173,0)</f>
        <v>0</v>
      </c>
      <c r="BI173" s="247">
        <f>IF(N173="nulová",J173,0)</f>
        <v>0</v>
      </c>
      <c r="BJ173" s="14" t="s">
        <v>87</v>
      </c>
      <c r="BK173" s="247">
        <f>ROUND(I173*H173,2)</f>
        <v>0</v>
      </c>
      <c r="BL173" s="14" t="s">
        <v>241</v>
      </c>
      <c r="BM173" s="246" t="s">
        <v>494</v>
      </c>
    </row>
    <row r="174" s="2" customFormat="1" ht="21.75" customHeight="1">
      <c r="A174" s="35"/>
      <c r="B174" s="36"/>
      <c r="C174" s="234" t="s">
        <v>339</v>
      </c>
      <c r="D174" s="234" t="s">
        <v>179</v>
      </c>
      <c r="E174" s="235" t="s">
        <v>2004</v>
      </c>
      <c r="F174" s="236" t="s">
        <v>2005</v>
      </c>
      <c r="G174" s="237" t="s">
        <v>1953</v>
      </c>
      <c r="H174" s="238">
        <v>2</v>
      </c>
      <c r="I174" s="239"/>
      <c r="J174" s="240">
        <f>ROUND(I174*H174,2)</f>
        <v>0</v>
      </c>
      <c r="K174" s="241"/>
      <c r="L174" s="41"/>
      <c r="M174" s="242" t="s">
        <v>1</v>
      </c>
      <c r="N174" s="243" t="s">
        <v>40</v>
      </c>
      <c r="O174" s="94"/>
      <c r="P174" s="244">
        <f>O174*H174</f>
        <v>0</v>
      </c>
      <c r="Q174" s="244">
        <v>0</v>
      </c>
      <c r="R174" s="244">
        <f>Q174*H174</f>
        <v>0</v>
      </c>
      <c r="S174" s="244">
        <v>0</v>
      </c>
      <c r="T174" s="24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46" t="s">
        <v>241</v>
      </c>
      <c r="AT174" s="246" t="s">
        <v>179</v>
      </c>
      <c r="AU174" s="246" t="s">
        <v>81</v>
      </c>
      <c r="AY174" s="14" t="s">
        <v>177</v>
      </c>
      <c r="BE174" s="247">
        <f>IF(N174="základná",J174,0)</f>
        <v>0</v>
      </c>
      <c r="BF174" s="247">
        <f>IF(N174="znížená",J174,0)</f>
        <v>0</v>
      </c>
      <c r="BG174" s="247">
        <f>IF(N174="zákl. prenesená",J174,0)</f>
        <v>0</v>
      </c>
      <c r="BH174" s="247">
        <f>IF(N174="zníž. prenesená",J174,0)</f>
        <v>0</v>
      </c>
      <c r="BI174" s="247">
        <f>IF(N174="nulová",J174,0)</f>
        <v>0</v>
      </c>
      <c r="BJ174" s="14" t="s">
        <v>87</v>
      </c>
      <c r="BK174" s="247">
        <f>ROUND(I174*H174,2)</f>
        <v>0</v>
      </c>
      <c r="BL174" s="14" t="s">
        <v>241</v>
      </c>
      <c r="BM174" s="246" t="s">
        <v>502</v>
      </c>
    </row>
    <row r="175" s="2" customFormat="1" ht="16.5" customHeight="1">
      <c r="A175" s="35"/>
      <c r="B175" s="36"/>
      <c r="C175" s="234" t="s">
        <v>343</v>
      </c>
      <c r="D175" s="234" t="s">
        <v>179</v>
      </c>
      <c r="E175" s="235" t="s">
        <v>2006</v>
      </c>
      <c r="F175" s="236" t="s">
        <v>2007</v>
      </c>
      <c r="G175" s="237" t="s">
        <v>1953</v>
      </c>
      <c r="H175" s="238">
        <v>1</v>
      </c>
      <c r="I175" s="239"/>
      <c r="J175" s="240">
        <f>ROUND(I175*H175,2)</f>
        <v>0</v>
      </c>
      <c r="K175" s="241"/>
      <c r="L175" s="41"/>
      <c r="M175" s="242" t="s">
        <v>1</v>
      </c>
      <c r="N175" s="243" t="s">
        <v>40</v>
      </c>
      <c r="O175" s="94"/>
      <c r="P175" s="244">
        <f>O175*H175</f>
        <v>0</v>
      </c>
      <c r="Q175" s="244">
        <v>0</v>
      </c>
      <c r="R175" s="244">
        <f>Q175*H175</f>
        <v>0</v>
      </c>
      <c r="S175" s="244">
        <v>0</v>
      </c>
      <c r="T175" s="24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46" t="s">
        <v>241</v>
      </c>
      <c r="AT175" s="246" t="s">
        <v>179</v>
      </c>
      <c r="AU175" s="246" t="s">
        <v>81</v>
      </c>
      <c r="AY175" s="14" t="s">
        <v>177</v>
      </c>
      <c r="BE175" s="247">
        <f>IF(N175="základná",J175,0)</f>
        <v>0</v>
      </c>
      <c r="BF175" s="247">
        <f>IF(N175="znížená",J175,0)</f>
        <v>0</v>
      </c>
      <c r="BG175" s="247">
        <f>IF(N175="zákl. prenesená",J175,0)</f>
        <v>0</v>
      </c>
      <c r="BH175" s="247">
        <f>IF(N175="zníž. prenesená",J175,0)</f>
        <v>0</v>
      </c>
      <c r="BI175" s="247">
        <f>IF(N175="nulová",J175,0)</f>
        <v>0</v>
      </c>
      <c r="BJ175" s="14" t="s">
        <v>87</v>
      </c>
      <c r="BK175" s="247">
        <f>ROUND(I175*H175,2)</f>
        <v>0</v>
      </c>
      <c r="BL175" s="14" t="s">
        <v>241</v>
      </c>
      <c r="BM175" s="246" t="s">
        <v>510</v>
      </c>
    </row>
    <row r="176" s="2" customFormat="1" ht="16.5" customHeight="1">
      <c r="A176" s="35"/>
      <c r="B176" s="36"/>
      <c r="C176" s="234" t="s">
        <v>347</v>
      </c>
      <c r="D176" s="234" t="s">
        <v>179</v>
      </c>
      <c r="E176" s="235" t="s">
        <v>2008</v>
      </c>
      <c r="F176" s="236" t="s">
        <v>2009</v>
      </c>
      <c r="G176" s="237" t="s">
        <v>1953</v>
      </c>
      <c r="H176" s="238">
        <v>18</v>
      </c>
      <c r="I176" s="239"/>
      <c r="J176" s="240">
        <f>ROUND(I176*H176,2)</f>
        <v>0</v>
      </c>
      <c r="K176" s="241"/>
      <c r="L176" s="41"/>
      <c r="M176" s="242" t="s">
        <v>1</v>
      </c>
      <c r="N176" s="243" t="s">
        <v>40</v>
      </c>
      <c r="O176" s="94"/>
      <c r="P176" s="244">
        <f>O176*H176</f>
        <v>0</v>
      </c>
      <c r="Q176" s="244">
        <v>0</v>
      </c>
      <c r="R176" s="244">
        <f>Q176*H176</f>
        <v>0</v>
      </c>
      <c r="S176" s="244">
        <v>0</v>
      </c>
      <c r="T176" s="24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46" t="s">
        <v>241</v>
      </c>
      <c r="AT176" s="246" t="s">
        <v>179</v>
      </c>
      <c r="AU176" s="246" t="s">
        <v>81</v>
      </c>
      <c r="AY176" s="14" t="s">
        <v>177</v>
      </c>
      <c r="BE176" s="247">
        <f>IF(N176="základná",J176,0)</f>
        <v>0</v>
      </c>
      <c r="BF176" s="247">
        <f>IF(N176="znížená",J176,0)</f>
        <v>0</v>
      </c>
      <c r="BG176" s="247">
        <f>IF(N176="zákl. prenesená",J176,0)</f>
        <v>0</v>
      </c>
      <c r="BH176" s="247">
        <f>IF(N176="zníž. prenesená",J176,0)</f>
        <v>0</v>
      </c>
      <c r="BI176" s="247">
        <f>IF(N176="nulová",J176,0)</f>
        <v>0</v>
      </c>
      <c r="BJ176" s="14" t="s">
        <v>87</v>
      </c>
      <c r="BK176" s="247">
        <f>ROUND(I176*H176,2)</f>
        <v>0</v>
      </c>
      <c r="BL176" s="14" t="s">
        <v>241</v>
      </c>
      <c r="BM176" s="246" t="s">
        <v>518</v>
      </c>
    </row>
    <row r="177" s="2" customFormat="1" ht="16.5" customHeight="1">
      <c r="A177" s="35"/>
      <c r="B177" s="36"/>
      <c r="C177" s="234" t="s">
        <v>352</v>
      </c>
      <c r="D177" s="234" t="s">
        <v>179</v>
      </c>
      <c r="E177" s="235" t="s">
        <v>2010</v>
      </c>
      <c r="F177" s="236" t="s">
        <v>2011</v>
      </c>
      <c r="G177" s="237" t="s">
        <v>1953</v>
      </c>
      <c r="H177" s="238">
        <v>1</v>
      </c>
      <c r="I177" s="239"/>
      <c r="J177" s="240">
        <f>ROUND(I177*H177,2)</f>
        <v>0</v>
      </c>
      <c r="K177" s="241"/>
      <c r="L177" s="41"/>
      <c r="M177" s="242" t="s">
        <v>1</v>
      </c>
      <c r="N177" s="243" t="s">
        <v>40</v>
      </c>
      <c r="O177" s="94"/>
      <c r="P177" s="244">
        <f>O177*H177</f>
        <v>0</v>
      </c>
      <c r="Q177" s="244">
        <v>0</v>
      </c>
      <c r="R177" s="244">
        <f>Q177*H177</f>
        <v>0</v>
      </c>
      <c r="S177" s="244">
        <v>0</v>
      </c>
      <c r="T177" s="24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46" t="s">
        <v>241</v>
      </c>
      <c r="AT177" s="246" t="s">
        <v>179</v>
      </c>
      <c r="AU177" s="246" t="s">
        <v>81</v>
      </c>
      <c r="AY177" s="14" t="s">
        <v>177</v>
      </c>
      <c r="BE177" s="247">
        <f>IF(N177="základná",J177,0)</f>
        <v>0</v>
      </c>
      <c r="BF177" s="247">
        <f>IF(N177="znížená",J177,0)</f>
        <v>0</v>
      </c>
      <c r="BG177" s="247">
        <f>IF(N177="zákl. prenesená",J177,0)</f>
        <v>0</v>
      </c>
      <c r="BH177" s="247">
        <f>IF(N177="zníž. prenesená",J177,0)</f>
        <v>0</v>
      </c>
      <c r="BI177" s="247">
        <f>IF(N177="nulová",J177,0)</f>
        <v>0</v>
      </c>
      <c r="BJ177" s="14" t="s">
        <v>87</v>
      </c>
      <c r="BK177" s="247">
        <f>ROUND(I177*H177,2)</f>
        <v>0</v>
      </c>
      <c r="BL177" s="14" t="s">
        <v>241</v>
      </c>
      <c r="BM177" s="246" t="s">
        <v>526</v>
      </c>
    </row>
    <row r="178" s="2" customFormat="1" ht="21.75" customHeight="1">
      <c r="A178" s="35"/>
      <c r="B178" s="36"/>
      <c r="C178" s="234" t="s">
        <v>356</v>
      </c>
      <c r="D178" s="234" t="s">
        <v>179</v>
      </c>
      <c r="E178" s="235" t="s">
        <v>2012</v>
      </c>
      <c r="F178" s="236" t="s">
        <v>2013</v>
      </c>
      <c r="G178" s="237" t="s">
        <v>1953</v>
      </c>
      <c r="H178" s="238">
        <v>8</v>
      </c>
      <c r="I178" s="239"/>
      <c r="J178" s="240">
        <f>ROUND(I178*H178,2)</f>
        <v>0</v>
      </c>
      <c r="K178" s="241"/>
      <c r="L178" s="41"/>
      <c r="M178" s="242" t="s">
        <v>1</v>
      </c>
      <c r="N178" s="243" t="s">
        <v>40</v>
      </c>
      <c r="O178" s="94"/>
      <c r="P178" s="244">
        <f>O178*H178</f>
        <v>0</v>
      </c>
      <c r="Q178" s="244">
        <v>0</v>
      </c>
      <c r="R178" s="244">
        <f>Q178*H178</f>
        <v>0</v>
      </c>
      <c r="S178" s="244">
        <v>0</v>
      </c>
      <c r="T178" s="24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46" t="s">
        <v>241</v>
      </c>
      <c r="AT178" s="246" t="s">
        <v>179</v>
      </c>
      <c r="AU178" s="246" t="s">
        <v>81</v>
      </c>
      <c r="AY178" s="14" t="s">
        <v>177</v>
      </c>
      <c r="BE178" s="247">
        <f>IF(N178="základná",J178,0)</f>
        <v>0</v>
      </c>
      <c r="BF178" s="247">
        <f>IF(N178="znížená",J178,0)</f>
        <v>0</v>
      </c>
      <c r="BG178" s="247">
        <f>IF(N178="zákl. prenesená",J178,0)</f>
        <v>0</v>
      </c>
      <c r="BH178" s="247">
        <f>IF(N178="zníž. prenesená",J178,0)</f>
        <v>0</v>
      </c>
      <c r="BI178" s="247">
        <f>IF(N178="nulová",J178,0)</f>
        <v>0</v>
      </c>
      <c r="BJ178" s="14" t="s">
        <v>87</v>
      </c>
      <c r="BK178" s="247">
        <f>ROUND(I178*H178,2)</f>
        <v>0</v>
      </c>
      <c r="BL178" s="14" t="s">
        <v>241</v>
      </c>
      <c r="BM178" s="246" t="s">
        <v>534</v>
      </c>
    </row>
    <row r="179" s="2" customFormat="1" ht="16.5" customHeight="1">
      <c r="A179" s="35"/>
      <c r="B179" s="36"/>
      <c r="C179" s="234" t="s">
        <v>360</v>
      </c>
      <c r="D179" s="234" t="s">
        <v>179</v>
      </c>
      <c r="E179" s="235" t="s">
        <v>2014</v>
      </c>
      <c r="F179" s="236" t="s">
        <v>2015</v>
      </c>
      <c r="G179" s="237" t="s">
        <v>1953</v>
      </c>
      <c r="H179" s="238">
        <v>10</v>
      </c>
      <c r="I179" s="239"/>
      <c r="J179" s="240">
        <f>ROUND(I179*H179,2)</f>
        <v>0</v>
      </c>
      <c r="K179" s="241"/>
      <c r="L179" s="41"/>
      <c r="M179" s="242" t="s">
        <v>1</v>
      </c>
      <c r="N179" s="243" t="s">
        <v>40</v>
      </c>
      <c r="O179" s="94"/>
      <c r="P179" s="244">
        <f>O179*H179</f>
        <v>0</v>
      </c>
      <c r="Q179" s="244">
        <v>0</v>
      </c>
      <c r="R179" s="244">
        <f>Q179*H179</f>
        <v>0</v>
      </c>
      <c r="S179" s="244">
        <v>0</v>
      </c>
      <c r="T179" s="24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46" t="s">
        <v>241</v>
      </c>
      <c r="AT179" s="246" t="s">
        <v>179</v>
      </c>
      <c r="AU179" s="246" t="s">
        <v>81</v>
      </c>
      <c r="AY179" s="14" t="s">
        <v>177</v>
      </c>
      <c r="BE179" s="247">
        <f>IF(N179="základná",J179,0)</f>
        <v>0</v>
      </c>
      <c r="BF179" s="247">
        <f>IF(N179="znížená",J179,0)</f>
        <v>0</v>
      </c>
      <c r="BG179" s="247">
        <f>IF(N179="zákl. prenesená",J179,0)</f>
        <v>0</v>
      </c>
      <c r="BH179" s="247">
        <f>IF(N179="zníž. prenesená",J179,0)</f>
        <v>0</v>
      </c>
      <c r="BI179" s="247">
        <f>IF(N179="nulová",J179,0)</f>
        <v>0</v>
      </c>
      <c r="BJ179" s="14" t="s">
        <v>87</v>
      </c>
      <c r="BK179" s="247">
        <f>ROUND(I179*H179,2)</f>
        <v>0</v>
      </c>
      <c r="BL179" s="14" t="s">
        <v>241</v>
      </c>
      <c r="BM179" s="246" t="s">
        <v>542</v>
      </c>
    </row>
    <row r="180" s="2" customFormat="1" ht="16.5" customHeight="1">
      <c r="A180" s="35"/>
      <c r="B180" s="36"/>
      <c r="C180" s="234" t="s">
        <v>364</v>
      </c>
      <c r="D180" s="234" t="s">
        <v>179</v>
      </c>
      <c r="E180" s="235" t="s">
        <v>2016</v>
      </c>
      <c r="F180" s="236" t="s">
        <v>2017</v>
      </c>
      <c r="G180" s="237" t="s">
        <v>1953</v>
      </c>
      <c r="H180" s="238">
        <v>9</v>
      </c>
      <c r="I180" s="239"/>
      <c r="J180" s="240">
        <f>ROUND(I180*H180,2)</f>
        <v>0</v>
      </c>
      <c r="K180" s="241"/>
      <c r="L180" s="41"/>
      <c r="M180" s="242" t="s">
        <v>1</v>
      </c>
      <c r="N180" s="243" t="s">
        <v>40</v>
      </c>
      <c r="O180" s="94"/>
      <c r="P180" s="244">
        <f>O180*H180</f>
        <v>0</v>
      </c>
      <c r="Q180" s="244">
        <v>0</v>
      </c>
      <c r="R180" s="244">
        <f>Q180*H180</f>
        <v>0</v>
      </c>
      <c r="S180" s="244">
        <v>0</v>
      </c>
      <c r="T180" s="24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46" t="s">
        <v>241</v>
      </c>
      <c r="AT180" s="246" t="s">
        <v>179</v>
      </c>
      <c r="AU180" s="246" t="s">
        <v>81</v>
      </c>
      <c r="AY180" s="14" t="s">
        <v>177</v>
      </c>
      <c r="BE180" s="247">
        <f>IF(N180="základná",J180,0)</f>
        <v>0</v>
      </c>
      <c r="BF180" s="247">
        <f>IF(N180="znížená",J180,0)</f>
        <v>0</v>
      </c>
      <c r="BG180" s="247">
        <f>IF(N180="zákl. prenesená",J180,0)</f>
        <v>0</v>
      </c>
      <c r="BH180" s="247">
        <f>IF(N180="zníž. prenesená",J180,0)</f>
        <v>0</v>
      </c>
      <c r="BI180" s="247">
        <f>IF(N180="nulová",J180,0)</f>
        <v>0</v>
      </c>
      <c r="BJ180" s="14" t="s">
        <v>87</v>
      </c>
      <c r="BK180" s="247">
        <f>ROUND(I180*H180,2)</f>
        <v>0</v>
      </c>
      <c r="BL180" s="14" t="s">
        <v>241</v>
      </c>
      <c r="BM180" s="246" t="s">
        <v>550</v>
      </c>
    </row>
    <row r="181" s="2" customFormat="1" ht="16.5" customHeight="1">
      <c r="A181" s="35"/>
      <c r="B181" s="36"/>
      <c r="C181" s="234" t="s">
        <v>368</v>
      </c>
      <c r="D181" s="234" t="s">
        <v>179</v>
      </c>
      <c r="E181" s="235" t="s">
        <v>2018</v>
      </c>
      <c r="F181" s="236" t="s">
        <v>2019</v>
      </c>
      <c r="G181" s="237" t="s">
        <v>182</v>
      </c>
      <c r="H181" s="238">
        <v>230</v>
      </c>
      <c r="I181" s="239"/>
      <c r="J181" s="240">
        <f>ROUND(I181*H181,2)</f>
        <v>0</v>
      </c>
      <c r="K181" s="241"/>
      <c r="L181" s="41"/>
      <c r="M181" s="242" t="s">
        <v>1</v>
      </c>
      <c r="N181" s="243" t="s">
        <v>40</v>
      </c>
      <c r="O181" s="94"/>
      <c r="P181" s="244">
        <f>O181*H181</f>
        <v>0</v>
      </c>
      <c r="Q181" s="244">
        <v>0</v>
      </c>
      <c r="R181" s="244">
        <f>Q181*H181</f>
        <v>0</v>
      </c>
      <c r="S181" s="244">
        <v>0</v>
      </c>
      <c r="T181" s="24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46" t="s">
        <v>241</v>
      </c>
      <c r="AT181" s="246" t="s">
        <v>179</v>
      </c>
      <c r="AU181" s="246" t="s">
        <v>81</v>
      </c>
      <c r="AY181" s="14" t="s">
        <v>177</v>
      </c>
      <c r="BE181" s="247">
        <f>IF(N181="základná",J181,0)</f>
        <v>0</v>
      </c>
      <c r="BF181" s="247">
        <f>IF(N181="znížená",J181,0)</f>
        <v>0</v>
      </c>
      <c r="BG181" s="247">
        <f>IF(N181="zákl. prenesená",J181,0)</f>
        <v>0</v>
      </c>
      <c r="BH181" s="247">
        <f>IF(N181="zníž. prenesená",J181,0)</f>
        <v>0</v>
      </c>
      <c r="BI181" s="247">
        <f>IF(N181="nulová",J181,0)</f>
        <v>0</v>
      </c>
      <c r="BJ181" s="14" t="s">
        <v>87</v>
      </c>
      <c r="BK181" s="247">
        <f>ROUND(I181*H181,2)</f>
        <v>0</v>
      </c>
      <c r="BL181" s="14" t="s">
        <v>241</v>
      </c>
      <c r="BM181" s="246" t="s">
        <v>558</v>
      </c>
    </row>
    <row r="182" s="2" customFormat="1" ht="16.5" customHeight="1">
      <c r="A182" s="35"/>
      <c r="B182" s="36"/>
      <c r="C182" s="234" t="s">
        <v>373</v>
      </c>
      <c r="D182" s="234" t="s">
        <v>179</v>
      </c>
      <c r="E182" s="235" t="s">
        <v>2020</v>
      </c>
      <c r="F182" s="236" t="s">
        <v>2021</v>
      </c>
      <c r="G182" s="237" t="s">
        <v>182</v>
      </c>
      <c r="H182" s="238">
        <v>60</v>
      </c>
      <c r="I182" s="239"/>
      <c r="J182" s="240">
        <f>ROUND(I182*H182,2)</f>
        <v>0</v>
      </c>
      <c r="K182" s="241"/>
      <c r="L182" s="41"/>
      <c r="M182" s="242" t="s">
        <v>1</v>
      </c>
      <c r="N182" s="243" t="s">
        <v>40</v>
      </c>
      <c r="O182" s="94"/>
      <c r="P182" s="244">
        <f>O182*H182</f>
        <v>0</v>
      </c>
      <c r="Q182" s="244">
        <v>0</v>
      </c>
      <c r="R182" s="244">
        <f>Q182*H182</f>
        <v>0</v>
      </c>
      <c r="S182" s="244">
        <v>0</v>
      </c>
      <c r="T182" s="24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46" t="s">
        <v>241</v>
      </c>
      <c r="AT182" s="246" t="s">
        <v>179</v>
      </c>
      <c r="AU182" s="246" t="s">
        <v>81</v>
      </c>
      <c r="AY182" s="14" t="s">
        <v>177</v>
      </c>
      <c r="BE182" s="247">
        <f>IF(N182="základná",J182,0)</f>
        <v>0</v>
      </c>
      <c r="BF182" s="247">
        <f>IF(N182="znížená",J182,0)</f>
        <v>0</v>
      </c>
      <c r="BG182" s="247">
        <f>IF(N182="zákl. prenesená",J182,0)</f>
        <v>0</v>
      </c>
      <c r="BH182" s="247">
        <f>IF(N182="zníž. prenesená",J182,0)</f>
        <v>0</v>
      </c>
      <c r="BI182" s="247">
        <f>IF(N182="nulová",J182,0)</f>
        <v>0</v>
      </c>
      <c r="BJ182" s="14" t="s">
        <v>87</v>
      </c>
      <c r="BK182" s="247">
        <f>ROUND(I182*H182,2)</f>
        <v>0</v>
      </c>
      <c r="BL182" s="14" t="s">
        <v>241</v>
      </c>
      <c r="BM182" s="246" t="s">
        <v>567</v>
      </c>
    </row>
    <row r="183" s="2" customFormat="1" ht="16.5" customHeight="1">
      <c r="A183" s="35"/>
      <c r="B183" s="36"/>
      <c r="C183" s="234" t="s">
        <v>377</v>
      </c>
      <c r="D183" s="234" t="s">
        <v>179</v>
      </c>
      <c r="E183" s="235" t="s">
        <v>2022</v>
      </c>
      <c r="F183" s="236" t="s">
        <v>2023</v>
      </c>
      <c r="G183" s="237" t="s">
        <v>2024</v>
      </c>
      <c r="H183" s="238">
        <v>30</v>
      </c>
      <c r="I183" s="239"/>
      <c r="J183" s="240">
        <f>ROUND(I183*H183,2)</f>
        <v>0</v>
      </c>
      <c r="K183" s="241"/>
      <c r="L183" s="41"/>
      <c r="M183" s="242" t="s">
        <v>1</v>
      </c>
      <c r="N183" s="243" t="s">
        <v>40</v>
      </c>
      <c r="O183" s="94"/>
      <c r="P183" s="244">
        <f>O183*H183</f>
        <v>0</v>
      </c>
      <c r="Q183" s="244">
        <v>0</v>
      </c>
      <c r="R183" s="244">
        <f>Q183*H183</f>
        <v>0</v>
      </c>
      <c r="S183" s="244">
        <v>0</v>
      </c>
      <c r="T183" s="24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46" t="s">
        <v>241</v>
      </c>
      <c r="AT183" s="246" t="s">
        <v>179</v>
      </c>
      <c r="AU183" s="246" t="s">
        <v>81</v>
      </c>
      <c r="AY183" s="14" t="s">
        <v>177</v>
      </c>
      <c r="BE183" s="247">
        <f>IF(N183="základná",J183,0)</f>
        <v>0</v>
      </c>
      <c r="BF183" s="247">
        <f>IF(N183="znížená",J183,0)</f>
        <v>0</v>
      </c>
      <c r="BG183" s="247">
        <f>IF(N183="zákl. prenesená",J183,0)</f>
        <v>0</v>
      </c>
      <c r="BH183" s="247">
        <f>IF(N183="zníž. prenesená",J183,0)</f>
        <v>0</v>
      </c>
      <c r="BI183" s="247">
        <f>IF(N183="nulová",J183,0)</f>
        <v>0</v>
      </c>
      <c r="BJ183" s="14" t="s">
        <v>87</v>
      </c>
      <c r="BK183" s="247">
        <f>ROUND(I183*H183,2)</f>
        <v>0</v>
      </c>
      <c r="BL183" s="14" t="s">
        <v>241</v>
      </c>
      <c r="BM183" s="246" t="s">
        <v>576</v>
      </c>
    </row>
    <row r="184" s="2" customFormat="1" ht="24.15" customHeight="1">
      <c r="A184" s="35"/>
      <c r="B184" s="36"/>
      <c r="C184" s="234" t="s">
        <v>381</v>
      </c>
      <c r="D184" s="234" t="s">
        <v>179</v>
      </c>
      <c r="E184" s="235" t="s">
        <v>2025</v>
      </c>
      <c r="F184" s="236" t="s">
        <v>2026</v>
      </c>
      <c r="G184" s="237" t="s">
        <v>263</v>
      </c>
      <c r="H184" s="238">
        <v>1.71</v>
      </c>
      <c r="I184" s="239"/>
      <c r="J184" s="240">
        <f>ROUND(I184*H184,2)</f>
        <v>0</v>
      </c>
      <c r="K184" s="241"/>
      <c r="L184" s="41"/>
      <c r="M184" s="242" t="s">
        <v>1</v>
      </c>
      <c r="N184" s="243" t="s">
        <v>40</v>
      </c>
      <c r="O184" s="94"/>
      <c r="P184" s="244">
        <f>O184*H184</f>
        <v>0</v>
      </c>
      <c r="Q184" s="244">
        <v>0</v>
      </c>
      <c r="R184" s="244">
        <f>Q184*H184</f>
        <v>0</v>
      </c>
      <c r="S184" s="244">
        <v>0</v>
      </c>
      <c r="T184" s="24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46" t="s">
        <v>241</v>
      </c>
      <c r="AT184" s="246" t="s">
        <v>179</v>
      </c>
      <c r="AU184" s="246" t="s">
        <v>81</v>
      </c>
      <c r="AY184" s="14" t="s">
        <v>177</v>
      </c>
      <c r="BE184" s="247">
        <f>IF(N184="základná",J184,0)</f>
        <v>0</v>
      </c>
      <c r="BF184" s="247">
        <f>IF(N184="znížená",J184,0)</f>
        <v>0</v>
      </c>
      <c r="BG184" s="247">
        <f>IF(N184="zákl. prenesená",J184,0)</f>
        <v>0</v>
      </c>
      <c r="BH184" s="247">
        <f>IF(N184="zníž. prenesená",J184,0)</f>
        <v>0</v>
      </c>
      <c r="BI184" s="247">
        <f>IF(N184="nulová",J184,0)</f>
        <v>0</v>
      </c>
      <c r="BJ184" s="14" t="s">
        <v>87</v>
      </c>
      <c r="BK184" s="247">
        <f>ROUND(I184*H184,2)</f>
        <v>0</v>
      </c>
      <c r="BL184" s="14" t="s">
        <v>241</v>
      </c>
      <c r="BM184" s="246" t="s">
        <v>584</v>
      </c>
    </row>
    <row r="185" s="12" customFormat="1" ht="25.92" customHeight="1">
      <c r="A185" s="12"/>
      <c r="B185" s="218"/>
      <c r="C185" s="219"/>
      <c r="D185" s="220" t="s">
        <v>73</v>
      </c>
      <c r="E185" s="221" t="s">
        <v>1278</v>
      </c>
      <c r="F185" s="221" t="s">
        <v>2027</v>
      </c>
      <c r="G185" s="219"/>
      <c r="H185" s="219"/>
      <c r="I185" s="222"/>
      <c r="J185" s="223">
        <f>BK185</f>
        <v>0</v>
      </c>
      <c r="K185" s="219"/>
      <c r="L185" s="224"/>
      <c r="M185" s="225"/>
      <c r="N185" s="226"/>
      <c r="O185" s="226"/>
      <c r="P185" s="227">
        <f>SUM(P186:P227)</f>
        <v>0</v>
      </c>
      <c r="Q185" s="226"/>
      <c r="R185" s="227">
        <f>SUM(R186:R227)</f>
        <v>0</v>
      </c>
      <c r="S185" s="226"/>
      <c r="T185" s="228">
        <f>SUM(T186:T227)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29" t="s">
        <v>87</v>
      </c>
      <c r="AT185" s="230" t="s">
        <v>73</v>
      </c>
      <c r="AU185" s="230" t="s">
        <v>74</v>
      </c>
      <c r="AY185" s="229" t="s">
        <v>177</v>
      </c>
      <c r="BK185" s="231">
        <f>SUM(BK186:BK227)</f>
        <v>0</v>
      </c>
    </row>
    <row r="186" s="2" customFormat="1" ht="24.15" customHeight="1">
      <c r="A186" s="35"/>
      <c r="B186" s="36"/>
      <c r="C186" s="234" t="s">
        <v>385</v>
      </c>
      <c r="D186" s="234" t="s">
        <v>179</v>
      </c>
      <c r="E186" s="235" t="s">
        <v>2028</v>
      </c>
      <c r="F186" s="236" t="s">
        <v>2029</v>
      </c>
      <c r="G186" s="237" t="s">
        <v>182</v>
      </c>
      <c r="H186" s="238">
        <v>230</v>
      </c>
      <c r="I186" s="239"/>
      <c r="J186" s="240">
        <f>ROUND(I186*H186,2)</f>
        <v>0</v>
      </c>
      <c r="K186" s="241"/>
      <c r="L186" s="41"/>
      <c r="M186" s="242" t="s">
        <v>1</v>
      </c>
      <c r="N186" s="243" t="s">
        <v>40</v>
      </c>
      <c r="O186" s="94"/>
      <c r="P186" s="244">
        <f>O186*H186</f>
        <v>0</v>
      </c>
      <c r="Q186" s="244">
        <v>0</v>
      </c>
      <c r="R186" s="244">
        <f>Q186*H186</f>
        <v>0</v>
      </c>
      <c r="S186" s="244">
        <v>0</v>
      </c>
      <c r="T186" s="24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46" t="s">
        <v>241</v>
      </c>
      <c r="AT186" s="246" t="s">
        <v>179</v>
      </c>
      <c r="AU186" s="246" t="s">
        <v>81</v>
      </c>
      <c r="AY186" s="14" t="s">
        <v>177</v>
      </c>
      <c r="BE186" s="247">
        <f>IF(N186="základná",J186,0)</f>
        <v>0</v>
      </c>
      <c r="BF186" s="247">
        <f>IF(N186="znížená",J186,0)</f>
        <v>0</v>
      </c>
      <c r="BG186" s="247">
        <f>IF(N186="zákl. prenesená",J186,0)</f>
        <v>0</v>
      </c>
      <c r="BH186" s="247">
        <f>IF(N186="zníž. prenesená",J186,0)</f>
        <v>0</v>
      </c>
      <c r="BI186" s="247">
        <f>IF(N186="nulová",J186,0)</f>
        <v>0</v>
      </c>
      <c r="BJ186" s="14" t="s">
        <v>87</v>
      </c>
      <c r="BK186" s="247">
        <f>ROUND(I186*H186,2)</f>
        <v>0</v>
      </c>
      <c r="BL186" s="14" t="s">
        <v>241</v>
      </c>
      <c r="BM186" s="246" t="s">
        <v>592</v>
      </c>
    </row>
    <row r="187" s="2" customFormat="1" ht="24.15" customHeight="1">
      <c r="A187" s="35"/>
      <c r="B187" s="36"/>
      <c r="C187" s="234" t="s">
        <v>389</v>
      </c>
      <c r="D187" s="234" t="s">
        <v>179</v>
      </c>
      <c r="E187" s="235" t="s">
        <v>2030</v>
      </c>
      <c r="F187" s="236" t="s">
        <v>2031</v>
      </c>
      <c r="G187" s="237" t="s">
        <v>182</v>
      </c>
      <c r="H187" s="238">
        <v>135</v>
      </c>
      <c r="I187" s="239"/>
      <c r="J187" s="240">
        <f>ROUND(I187*H187,2)</f>
        <v>0</v>
      </c>
      <c r="K187" s="241"/>
      <c r="L187" s="41"/>
      <c r="M187" s="242" t="s">
        <v>1</v>
      </c>
      <c r="N187" s="243" t="s">
        <v>40</v>
      </c>
      <c r="O187" s="94"/>
      <c r="P187" s="244">
        <f>O187*H187</f>
        <v>0</v>
      </c>
      <c r="Q187" s="244">
        <v>0</v>
      </c>
      <c r="R187" s="244">
        <f>Q187*H187</f>
        <v>0</v>
      </c>
      <c r="S187" s="244">
        <v>0</v>
      </c>
      <c r="T187" s="24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46" t="s">
        <v>241</v>
      </c>
      <c r="AT187" s="246" t="s">
        <v>179</v>
      </c>
      <c r="AU187" s="246" t="s">
        <v>81</v>
      </c>
      <c r="AY187" s="14" t="s">
        <v>177</v>
      </c>
      <c r="BE187" s="247">
        <f>IF(N187="základná",J187,0)</f>
        <v>0</v>
      </c>
      <c r="BF187" s="247">
        <f>IF(N187="znížená",J187,0)</f>
        <v>0</v>
      </c>
      <c r="BG187" s="247">
        <f>IF(N187="zákl. prenesená",J187,0)</f>
        <v>0</v>
      </c>
      <c r="BH187" s="247">
        <f>IF(N187="zníž. prenesená",J187,0)</f>
        <v>0</v>
      </c>
      <c r="BI187" s="247">
        <f>IF(N187="nulová",J187,0)</f>
        <v>0</v>
      </c>
      <c r="BJ187" s="14" t="s">
        <v>87</v>
      </c>
      <c r="BK187" s="247">
        <f>ROUND(I187*H187,2)</f>
        <v>0</v>
      </c>
      <c r="BL187" s="14" t="s">
        <v>241</v>
      </c>
      <c r="BM187" s="246" t="s">
        <v>600</v>
      </c>
    </row>
    <row r="188" s="2" customFormat="1" ht="24.15" customHeight="1">
      <c r="A188" s="35"/>
      <c r="B188" s="36"/>
      <c r="C188" s="234" t="s">
        <v>393</v>
      </c>
      <c r="D188" s="234" t="s">
        <v>179</v>
      </c>
      <c r="E188" s="235" t="s">
        <v>2032</v>
      </c>
      <c r="F188" s="236" t="s">
        <v>2033</v>
      </c>
      <c r="G188" s="237" t="s">
        <v>182</v>
      </c>
      <c r="H188" s="238">
        <v>65</v>
      </c>
      <c r="I188" s="239"/>
      <c r="J188" s="240">
        <f>ROUND(I188*H188,2)</f>
        <v>0</v>
      </c>
      <c r="K188" s="241"/>
      <c r="L188" s="41"/>
      <c r="M188" s="242" t="s">
        <v>1</v>
      </c>
      <c r="N188" s="243" t="s">
        <v>40</v>
      </c>
      <c r="O188" s="94"/>
      <c r="P188" s="244">
        <f>O188*H188</f>
        <v>0</v>
      </c>
      <c r="Q188" s="244">
        <v>0</v>
      </c>
      <c r="R188" s="244">
        <f>Q188*H188</f>
        <v>0</v>
      </c>
      <c r="S188" s="244">
        <v>0</v>
      </c>
      <c r="T188" s="24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46" t="s">
        <v>241</v>
      </c>
      <c r="AT188" s="246" t="s">
        <v>179</v>
      </c>
      <c r="AU188" s="246" t="s">
        <v>81</v>
      </c>
      <c r="AY188" s="14" t="s">
        <v>177</v>
      </c>
      <c r="BE188" s="247">
        <f>IF(N188="základná",J188,0)</f>
        <v>0</v>
      </c>
      <c r="BF188" s="247">
        <f>IF(N188="znížená",J188,0)</f>
        <v>0</v>
      </c>
      <c r="BG188" s="247">
        <f>IF(N188="zákl. prenesená",J188,0)</f>
        <v>0</v>
      </c>
      <c r="BH188" s="247">
        <f>IF(N188="zníž. prenesená",J188,0)</f>
        <v>0</v>
      </c>
      <c r="BI188" s="247">
        <f>IF(N188="nulová",J188,0)</f>
        <v>0</v>
      </c>
      <c r="BJ188" s="14" t="s">
        <v>87</v>
      </c>
      <c r="BK188" s="247">
        <f>ROUND(I188*H188,2)</f>
        <v>0</v>
      </c>
      <c r="BL188" s="14" t="s">
        <v>241</v>
      </c>
      <c r="BM188" s="246" t="s">
        <v>608</v>
      </c>
    </row>
    <row r="189" s="2" customFormat="1" ht="24.15" customHeight="1">
      <c r="A189" s="35"/>
      <c r="B189" s="36"/>
      <c r="C189" s="234" t="s">
        <v>397</v>
      </c>
      <c r="D189" s="234" t="s">
        <v>179</v>
      </c>
      <c r="E189" s="235" t="s">
        <v>2034</v>
      </c>
      <c r="F189" s="236" t="s">
        <v>2035</v>
      </c>
      <c r="G189" s="237" t="s">
        <v>182</v>
      </c>
      <c r="H189" s="238">
        <v>15</v>
      </c>
      <c r="I189" s="239"/>
      <c r="J189" s="240">
        <f>ROUND(I189*H189,2)</f>
        <v>0</v>
      </c>
      <c r="K189" s="241"/>
      <c r="L189" s="41"/>
      <c r="M189" s="242" t="s">
        <v>1</v>
      </c>
      <c r="N189" s="243" t="s">
        <v>40</v>
      </c>
      <c r="O189" s="94"/>
      <c r="P189" s="244">
        <f>O189*H189</f>
        <v>0</v>
      </c>
      <c r="Q189" s="244">
        <v>0</v>
      </c>
      <c r="R189" s="244">
        <f>Q189*H189</f>
        <v>0</v>
      </c>
      <c r="S189" s="244">
        <v>0</v>
      </c>
      <c r="T189" s="24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46" t="s">
        <v>241</v>
      </c>
      <c r="AT189" s="246" t="s">
        <v>179</v>
      </c>
      <c r="AU189" s="246" t="s">
        <v>81</v>
      </c>
      <c r="AY189" s="14" t="s">
        <v>177</v>
      </c>
      <c r="BE189" s="247">
        <f>IF(N189="základná",J189,0)</f>
        <v>0</v>
      </c>
      <c r="BF189" s="247">
        <f>IF(N189="znížená",J189,0)</f>
        <v>0</v>
      </c>
      <c r="BG189" s="247">
        <f>IF(N189="zákl. prenesená",J189,0)</f>
        <v>0</v>
      </c>
      <c r="BH189" s="247">
        <f>IF(N189="zníž. prenesená",J189,0)</f>
        <v>0</v>
      </c>
      <c r="BI189" s="247">
        <f>IF(N189="nulová",J189,0)</f>
        <v>0</v>
      </c>
      <c r="BJ189" s="14" t="s">
        <v>87</v>
      </c>
      <c r="BK189" s="247">
        <f>ROUND(I189*H189,2)</f>
        <v>0</v>
      </c>
      <c r="BL189" s="14" t="s">
        <v>241</v>
      </c>
      <c r="BM189" s="246" t="s">
        <v>616</v>
      </c>
    </row>
    <row r="190" s="2" customFormat="1" ht="24.15" customHeight="1">
      <c r="A190" s="35"/>
      <c r="B190" s="36"/>
      <c r="C190" s="234" t="s">
        <v>401</v>
      </c>
      <c r="D190" s="234" t="s">
        <v>179</v>
      </c>
      <c r="E190" s="235" t="s">
        <v>2036</v>
      </c>
      <c r="F190" s="236" t="s">
        <v>2037</v>
      </c>
      <c r="G190" s="237" t="s">
        <v>182</v>
      </c>
      <c r="H190" s="238">
        <v>55</v>
      </c>
      <c r="I190" s="239"/>
      <c r="J190" s="240">
        <f>ROUND(I190*H190,2)</f>
        <v>0</v>
      </c>
      <c r="K190" s="241"/>
      <c r="L190" s="41"/>
      <c r="M190" s="242" t="s">
        <v>1</v>
      </c>
      <c r="N190" s="243" t="s">
        <v>40</v>
      </c>
      <c r="O190" s="94"/>
      <c r="P190" s="244">
        <f>O190*H190</f>
        <v>0</v>
      </c>
      <c r="Q190" s="244">
        <v>0</v>
      </c>
      <c r="R190" s="244">
        <f>Q190*H190</f>
        <v>0</v>
      </c>
      <c r="S190" s="244">
        <v>0</v>
      </c>
      <c r="T190" s="24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46" t="s">
        <v>241</v>
      </c>
      <c r="AT190" s="246" t="s">
        <v>179</v>
      </c>
      <c r="AU190" s="246" t="s">
        <v>81</v>
      </c>
      <c r="AY190" s="14" t="s">
        <v>177</v>
      </c>
      <c r="BE190" s="247">
        <f>IF(N190="základná",J190,0)</f>
        <v>0</v>
      </c>
      <c r="BF190" s="247">
        <f>IF(N190="znížená",J190,0)</f>
        <v>0</v>
      </c>
      <c r="BG190" s="247">
        <f>IF(N190="zákl. prenesená",J190,0)</f>
        <v>0</v>
      </c>
      <c r="BH190" s="247">
        <f>IF(N190="zníž. prenesená",J190,0)</f>
        <v>0</v>
      </c>
      <c r="BI190" s="247">
        <f>IF(N190="nulová",J190,0)</f>
        <v>0</v>
      </c>
      <c r="BJ190" s="14" t="s">
        <v>87</v>
      </c>
      <c r="BK190" s="247">
        <f>ROUND(I190*H190,2)</f>
        <v>0</v>
      </c>
      <c r="BL190" s="14" t="s">
        <v>241</v>
      </c>
      <c r="BM190" s="246" t="s">
        <v>624</v>
      </c>
    </row>
    <row r="191" s="2" customFormat="1" ht="24.15" customHeight="1">
      <c r="A191" s="35"/>
      <c r="B191" s="36"/>
      <c r="C191" s="234" t="s">
        <v>405</v>
      </c>
      <c r="D191" s="234" t="s">
        <v>179</v>
      </c>
      <c r="E191" s="235" t="s">
        <v>2038</v>
      </c>
      <c r="F191" s="236" t="s">
        <v>2039</v>
      </c>
      <c r="G191" s="237" t="s">
        <v>2040</v>
      </c>
      <c r="H191" s="238">
        <v>1</v>
      </c>
      <c r="I191" s="239"/>
      <c r="J191" s="240">
        <f>ROUND(I191*H191,2)</f>
        <v>0</v>
      </c>
      <c r="K191" s="241"/>
      <c r="L191" s="41"/>
      <c r="M191" s="242" t="s">
        <v>1</v>
      </c>
      <c r="N191" s="243" t="s">
        <v>40</v>
      </c>
      <c r="O191" s="94"/>
      <c r="P191" s="244">
        <f>O191*H191</f>
        <v>0</v>
      </c>
      <c r="Q191" s="244">
        <v>0</v>
      </c>
      <c r="R191" s="244">
        <f>Q191*H191</f>
        <v>0</v>
      </c>
      <c r="S191" s="244">
        <v>0</v>
      </c>
      <c r="T191" s="24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46" t="s">
        <v>241</v>
      </c>
      <c r="AT191" s="246" t="s">
        <v>179</v>
      </c>
      <c r="AU191" s="246" t="s">
        <v>81</v>
      </c>
      <c r="AY191" s="14" t="s">
        <v>177</v>
      </c>
      <c r="BE191" s="247">
        <f>IF(N191="základná",J191,0)</f>
        <v>0</v>
      </c>
      <c r="BF191" s="247">
        <f>IF(N191="znížená",J191,0)</f>
        <v>0</v>
      </c>
      <c r="BG191" s="247">
        <f>IF(N191="zákl. prenesená",J191,0)</f>
        <v>0</v>
      </c>
      <c r="BH191" s="247">
        <f>IF(N191="zníž. prenesená",J191,0)</f>
        <v>0</v>
      </c>
      <c r="BI191" s="247">
        <f>IF(N191="nulová",J191,0)</f>
        <v>0</v>
      </c>
      <c r="BJ191" s="14" t="s">
        <v>87</v>
      </c>
      <c r="BK191" s="247">
        <f>ROUND(I191*H191,2)</f>
        <v>0</v>
      </c>
      <c r="BL191" s="14" t="s">
        <v>241</v>
      </c>
      <c r="BM191" s="246" t="s">
        <v>632</v>
      </c>
    </row>
    <row r="192" s="2" customFormat="1" ht="24.15" customHeight="1">
      <c r="A192" s="35"/>
      <c r="B192" s="36"/>
      <c r="C192" s="234" t="s">
        <v>409</v>
      </c>
      <c r="D192" s="234" t="s">
        <v>179</v>
      </c>
      <c r="E192" s="235" t="s">
        <v>2041</v>
      </c>
      <c r="F192" s="236" t="s">
        <v>2042</v>
      </c>
      <c r="G192" s="237" t="s">
        <v>1953</v>
      </c>
      <c r="H192" s="238">
        <v>1</v>
      </c>
      <c r="I192" s="239"/>
      <c r="J192" s="240">
        <f>ROUND(I192*H192,2)</f>
        <v>0</v>
      </c>
      <c r="K192" s="241"/>
      <c r="L192" s="41"/>
      <c r="M192" s="242" t="s">
        <v>1</v>
      </c>
      <c r="N192" s="243" t="s">
        <v>40</v>
      </c>
      <c r="O192" s="94"/>
      <c r="P192" s="244">
        <f>O192*H192</f>
        <v>0</v>
      </c>
      <c r="Q192" s="244">
        <v>0</v>
      </c>
      <c r="R192" s="244">
        <f>Q192*H192</f>
        <v>0</v>
      </c>
      <c r="S192" s="244">
        <v>0</v>
      </c>
      <c r="T192" s="24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46" t="s">
        <v>241</v>
      </c>
      <c r="AT192" s="246" t="s">
        <v>179</v>
      </c>
      <c r="AU192" s="246" t="s">
        <v>81</v>
      </c>
      <c r="AY192" s="14" t="s">
        <v>177</v>
      </c>
      <c r="BE192" s="247">
        <f>IF(N192="základná",J192,0)</f>
        <v>0</v>
      </c>
      <c r="BF192" s="247">
        <f>IF(N192="znížená",J192,0)</f>
        <v>0</v>
      </c>
      <c r="BG192" s="247">
        <f>IF(N192="zákl. prenesená",J192,0)</f>
        <v>0</v>
      </c>
      <c r="BH192" s="247">
        <f>IF(N192="zníž. prenesená",J192,0)</f>
        <v>0</v>
      </c>
      <c r="BI192" s="247">
        <f>IF(N192="nulová",J192,0)</f>
        <v>0</v>
      </c>
      <c r="BJ192" s="14" t="s">
        <v>87</v>
      </c>
      <c r="BK192" s="247">
        <f>ROUND(I192*H192,2)</f>
        <v>0</v>
      </c>
      <c r="BL192" s="14" t="s">
        <v>241</v>
      </c>
      <c r="BM192" s="246" t="s">
        <v>640</v>
      </c>
    </row>
    <row r="193" s="2" customFormat="1" ht="24.15" customHeight="1">
      <c r="A193" s="35"/>
      <c r="B193" s="36"/>
      <c r="C193" s="234" t="s">
        <v>413</v>
      </c>
      <c r="D193" s="234" t="s">
        <v>179</v>
      </c>
      <c r="E193" s="235" t="s">
        <v>2043</v>
      </c>
      <c r="F193" s="236" t="s">
        <v>2044</v>
      </c>
      <c r="G193" s="237" t="s">
        <v>182</v>
      </c>
      <c r="H193" s="238">
        <v>10</v>
      </c>
      <c r="I193" s="239"/>
      <c r="J193" s="240">
        <f>ROUND(I193*H193,2)</f>
        <v>0</v>
      </c>
      <c r="K193" s="241"/>
      <c r="L193" s="41"/>
      <c r="M193" s="242" t="s">
        <v>1</v>
      </c>
      <c r="N193" s="243" t="s">
        <v>40</v>
      </c>
      <c r="O193" s="94"/>
      <c r="P193" s="244">
        <f>O193*H193</f>
        <v>0</v>
      </c>
      <c r="Q193" s="244">
        <v>0</v>
      </c>
      <c r="R193" s="244">
        <f>Q193*H193</f>
        <v>0</v>
      </c>
      <c r="S193" s="244">
        <v>0</v>
      </c>
      <c r="T193" s="24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46" t="s">
        <v>241</v>
      </c>
      <c r="AT193" s="246" t="s">
        <v>179</v>
      </c>
      <c r="AU193" s="246" t="s">
        <v>81</v>
      </c>
      <c r="AY193" s="14" t="s">
        <v>177</v>
      </c>
      <c r="BE193" s="247">
        <f>IF(N193="základná",J193,0)</f>
        <v>0</v>
      </c>
      <c r="BF193" s="247">
        <f>IF(N193="znížená",J193,0)</f>
        <v>0</v>
      </c>
      <c r="BG193" s="247">
        <f>IF(N193="zákl. prenesená",J193,0)</f>
        <v>0</v>
      </c>
      <c r="BH193" s="247">
        <f>IF(N193="zníž. prenesená",J193,0)</f>
        <v>0</v>
      </c>
      <c r="BI193" s="247">
        <f>IF(N193="nulová",J193,0)</f>
        <v>0</v>
      </c>
      <c r="BJ193" s="14" t="s">
        <v>87</v>
      </c>
      <c r="BK193" s="247">
        <f>ROUND(I193*H193,2)</f>
        <v>0</v>
      </c>
      <c r="BL193" s="14" t="s">
        <v>241</v>
      </c>
      <c r="BM193" s="246" t="s">
        <v>648</v>
      </c>
    </row>
    <row r="194" s="2" customFormat="1" ht="24.15" customHeight="1">
      <c r="A194" s="35"/>
      <c r="B194" s="36"/>
      <c r="C194" s="234" t="s">
        <v>417</v>
      </c>
      <c r="D194" s="234" t="s">
        <v>179</v>
      </c>
      <c r="E194" s="235" t="s">
        <v>2045</v>
      </c>
      <c r="F194" s="236" t="s">
        <v>2046</v>
      </c>
      <c r="G194" s="237" t="s">
        <v>182</v>
      </c>
      <c r="H194" s="238">
        <v>50</v>
      </c>
      <c r="I194" s="239"/>
      <c r="J194" s="240">
        <f>ROUND(I194*H194,2)</f>
        <v>0</v>
      </c>
      <c r="K194" s="241"/>
      <c r="L194" s="41"/>
      <c r="M194" s="242" t="s">
        <v>1</v>
      </c>
      <c r="N194" s="243" t="s">
        <v>40</v>
      </c>
      <c r="O194" s="94"/>
      <c r="P194" s="244">
        <f>O194*H194</f>
        <v>0</v>
      </c>
      <c r="Q194" s="244">
        <v>0</v>
      </c>
      <c r="R194" s="244">
        <f>Q194*H194</f>
        <v>0</v>
      </c>
      <c r="S194" s="244">
        <v>0</v>
      </c>
      <c r="T194" s="24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46" t="s">
        <v>241</v>
      </c>
      <c r="AT194" s="246" t="s">
        <v>179</v>
      </c>
      <c r="AU194" s="246" t="s">
        <v>81</v>
      </c>
      <c r="AY194" s="14" t="s">
        <v>177</v>
      </c>
      <c r="BE194" s="247">
        <f>IF(N194="základná",J194,0)</f>
        <v>0</v>
      </c>
      <c r="BF194" s="247">
        <f>IF(N194="znížená",J194,0)</f>
        <v>0</v>
      </c>
      <c r="BG194" s="247">
        <f>IF(N194="zákl. prenesená",J194,0)</f>
        <v>0</v>
      </c>
      <c r="BH194" s="247">
        <f>IF(N194="zníž. prenesená",J194,0)</f>
        <v>0</v>
      </c>
      <c r="BI194" s="247">
        <f>IF(N194="nulová",J194,0)</f>
        <v>0</v>
      </c>
      <c r="BJ194" s="14" t="s">
        <v>87</v>
      </c>
      <c r="BK194" s="247">
        <f>ROUND(I194*H194,2)</f>
        <v>0</v>
      </c>
      <c r="BL194" s="14" t="s">
        <v>241</v>
      </c>
      <c r="BM194" s="246" t="s">
        <v>656</v>
      </c>
    </row>
    <row r="195" s="2" customFormat="1" ht="16.5" customHeight="1">
      <c r="A195" s="35"/>
      <c r="B195" s="36"/>
      <c r="C195" s="234" t="s">
        <v>421</v>
      </c>
      <c r="D195" s="234" t="s">
        <v>179</v>
      </c>
      <c r="E195" s="235" t="s">
        <v>2047</v>
      </c>
      <c r="F195" s="236" t="s">
        <v>2048</v>
      </c>
      <c r="G195" s="237" t="s">
        <v>182</v>
      </c>
      <c r="H195" s="238">
        <v>230</v>
      </c>
      <c r="I195" s="239"/>
      <c r="J195" s="240">
        <f>ROUND(I195*H195,2)</f>
        <v>0</v>
      </c>
      <c r="K195" s="241"/>
      <c r="L195" s="41"/>
      <c r="M195" s="242" t="s">
        <v>1</v>
      </c>
      <c r="N195" s="243" t="s">
        <v>40</v>
      </c>
      <c r="O195" s="94"/>
      <c r="P195" s="244">
        <f>O195*H195</f>
        <v>0</v>
      </c>
      <c r="Q195" s="244">
        <v>0</v>
      </c>
      <c r="R195" s="244">
        <f>Q195*H195</f>
        <v>0</v>
      </c>
      <c r="S195" s="244">
        <v>0</v>
      </c>
      <c r="T195" s="24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46" t="s">
        <v>241</v>
      </c>
      <c r="AT195" s="246" t="s">
        <v>179</v>
      </c>
      <c r="AU195" s="246" t="s">
        <v>81</v>
      </c>
      <c r="AY195" s="14" t="s">
        <v>177</v>
      </c>
      <c r="BE195" s="247">
        <f>IF(N195="základná",J195,0)</f>
        <v>0</v>
      </c>
      <c r="BF195" s="247">
        <f>IF(N195="znížená",J195,0)</f>
        <v>0</v>
      </c>
      <c r="BG195" s="247">
        <f>IF(N195="zákl. prenesená",J195,0)</f>
        <v>0</v>
      </c>
      <c r="BH195" s="247">
        <f>IF(N195="zníž. prenesená",J195,0)</f>
        <v>0</v>
      </c>
      <c r="BI195" s="247">
        <f>IF(N195="nulová",J195,0)</f>
        <v>0</v>
      </c>
      <c r="BJ195" s="14" t="s">
        <v>87</v>
      </c>
      <c r="BK195" s="247">
        <f>ROUND(I195*H195,2)</f>
        <v>0</v>
      </c>
      <c r="BL195" s="14" t="s">
        <v>241</v>
      </c>
      <c r="BM195" s="246" t="s">
        <v>664</v>
      </c>
    </row>
    <row r="196" s="2" customFormat="1" ht="16.5" customHeight="1">
      <c r="A196" s="35"/>
      <c r="B196" s="36"/>
      <c r="C196" s="234" t="s">
        <v>425</v>
      </c>
      <c r="D196" s="234" t="s">
        <v>179</v>
      </c>
      <c r="E196" s="235" t="s">
        <v>2049</v>
      </c>
      <c r="F196" s="236" t="s">
        <v>2050</v>
      </c>
      <c r="G196" s="237" t="s">
        <v>182</v>
      </c>
      <c r="H196" s="238">
        <v>135</v>
      </c>
      <c r="I196" s="239"/>
      <c r="J196" s="240">
        <f>ROUND(I196*H196,2)</f>
        <v>0</v>
      </c>
      <c r="K196" s="241"/>
      <c r="L196" s="41"/>
      <c r="M196" s="242" t="s">
        <v>1</v>
      </c>
      <c r="N196" s="243" t="s">
        <v>40</v>
      </c>
      <c r="O196" s="94"/>
      <c r="P196" s="244">
        <f>O196*H196</f>
        <v>0</v>
      </c>
      <c r="Q196" s="244">
        <v>0</v>
      </c>
      <c r="R196" s="244">
        <f>Q196*H196</f>
        <v>0</v>
      </c>
      <c r="S196" s="244">
        <v>0</v>
      </c>
      <c r="T196" s="245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46" t="s">
        <v>241</v>
      </c>
      <c r="AT196" s="246" t="s">
        <v>179</v>
      </c>
      <c r="AU196" s="246" t="s">
        <v>81</v>
      </c>
      <c r="AY196" s="14" t="s">
        <v>177</v>
      </c>
      <c r="BE196" s="247">
        <f>IF(N196="základná",J196,0)</f>
        <v>0</v>
      </c>
      <c r="BF196" s="247">
        <f>IF(N196="znížená",J196,0)</f>
        <v>0</v>
      </c>
      <c r="BG196" s="247">
        <f>IF(N196="zákl. prenesená",J196,0)</f>
        <v>0</v>
      </c>
      <c r="BH196" s="247">
        <f>IF(N196="zníž. prenesená",J196,0)</f>
        <v>0</v>
      </c>
      <c r="BI196" s="247">
        <f>IF(N196="nulová",J196,0)</f>
        <v>0</v>
      </c>
      <c r="BJ196" s="14" t="s">
        <v>87</v>
      </c>
      <c r="BK196" s="247">
        <f>ROUND(I196*H196,2)</f>
        <v>0</v>
      </c>
      <c r="BL196" s="14" t="s">
        <v>241</v>
      </c>
      <c r="BM196" s="246" t="s">
        <v>672</v>
      </c>
    </row>
    <row r="197" s="2" customFormat="1" ht="16.5" customHeight="1">
      <c r="A197" s="35"/>
      <c r="B197" s="36"/>
      <c r="C197" s="234" t="s">
        <v>429</v>
      </c>
      <c r="D197" s="234" t="s">
        <v>179</v>
      </c>
      <c r="E197" s="235" t="s">
        <v>2051</v>
      </c>
      <c r="F197" s="236" t="s">
        <v>2052</v>
      </c>
      <c r="G197" s="237" t="s">
        <v>182</v>
      </c>
      <c r="H197" s="238">
        <v>75</v>
      </c>
      <c r="I197" s="239"/>
      <c r="J197" s="240">
        <f>ROUND(I197*H197,2)</f>
        <v>0</v>
      </c>
      <c r="K197" s="241"/>
      <c r="L197" s="41"/>
      <c r="M197" s="242" t="s">
        <v>1</v>
      </c>
      <c r="N197" s="243" t="s">
        <v>40</v>
      </c>
      <c r="O197" s="94"/>
      <c r="P197" s="244">
        <f>O197*H197</f>
        <v>0</v>
      </c>
      <c r="Q197" s="244">
        <v>0</v>
      </c>
      <c r="R197" s="244">
        <f>Q197*H197</f>
        <v>0</v>
      </c>
      <c r="S197" s="244">
        <v>0</v>
      </c>
      <c r="T197" s="24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46" t="s">
        <v>241</v>
      </c>
      <c r="AT197" s="246" t="s">
        <v>179</v>
      </c>
      <c r="AU197" s="246" t="s">
        <v>81</v>
      </c>
      <c r="AY197" s="14" t="s">
        <v>177</v>
      </c>
      <c r="BE197" s="247">
        <f>IF(N197="základná",J197,0)</f>
        <v>0</v>
      </c>
      <c r="BF197" s="247">
        <f>IF(N197="znížená",J197,0)</f>
        <v>0</v>
      </c>
      <c r="BG197" s="247">
        <f>IF(N197="zákl. prenesená",J197,0)</f>
        <v>0</v>
      </c>
      <c r="BH197" s="247">
        <f>IF(N197="zníž. prenesená",J197,0)</f>
        <v>0</v>
      </c>
      <c r="BI197" s="247">
        <f>IF(N197="nulová",J197,0)</f>
        <v>0</v>
      </c>
      <c r="BJ197" s="14" t="s">
        <v>87</v>
      </c>
      <c r="BK197" s="247">
        <f>ROUND(I197*H197,2)</f>
        <v>0</v>
      </c>
      <c r="BL197" s="14" t="s">
        <v>241</v>
      </c>
      <c r="BM197" s="246" t="s">
        <v>680</v>
      </c>
    </row>
    <row r="198" s="2" customFormat="1" ht="16.5" customHeight="1">
      <c r="A198" s="35"/>
      <c r="B198" s="36"/>
      <c r="C198" s="234" t="s">
        <v>433</v>
      </c>
      <c r="D198" s="234" t="s">
        <v>179</v>
      </c>
      <c r="E198" s="235" t="s">
        <v>2053</v>
      </c>
      <c r="F198" s="236" t="s">
        <v>2054</v>
      </c>
      <c r="G198" s="237" t="s">
        <v>182</v>
      </c>
      <c r="H198" s="238">
        <v>65</v>
      </c>
      <c r="I198" s="239"/>
      <c r="J198" s="240">
        <f>ROUND(I198*H198,2)</f>
        <v>0</v>
      </c>
      <c r="K198" s="241"/>
      <c r="L198" s="41"/>
      <c r="M198" s="242" t="s">
        <v>1</v>
      </c>
      <c r="N198" s="243" t="s">
        <v>40</v>
      </c>
      <c r="O198" s="94"/>
      <c r="P198" s="244">
        <f>O198*H198</f>
        <v>0</v>
      </c>
      <c r="Q198" s="244">
        <v>0</v>
      </c>
      <c r="R198" s="244">
        <f>Q198*H198</f>
        <v>0</v>
      </c>
      <c r="S198" s="244">
        <v>0</v>
      </c>
      <c r="T198" s="24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46" t="s">
        <v>241</v>
      </c>
      <c r="AT198" s="246" t="s">
        <v>179</v>
      </c>
      <c r="AU198" s="246" t="s">
        <v>81</v>
      </c>
      <c r="AY198" s="14" t="s">
        <v>177</v>
      </c>
      <c r="BE198" s="247">
        <f>IF(N198="základná",J198,0)</f>
        <v>0</v>
      </c>
      <c r="BF198" s="247">
        <f>IF(N198="znížená",J198,0)</f>
        <v>0</v>
      </c>
      <c r="BG198" s="247">
        <f>IF(N198="zákl. prenesená",J198,0)</f>
        <v>0</v>
      </c>
      <c r="BH198" s="247">
        <f>IF(N198="zníž. prenesená",J198,0)</f>
        <v>0</v>
      </c>
      <c r="BI198" s="247">
        <f>IF(N198="nulová",J198,0)</f>
        <v>0</v>
      </c>
      <c r="BJ198" s="14" t="s">
        <v>87</v>
      </c>
      <c r="BK198" s="247">
        <f>ROUND(I198*H198,2)</f>
        <v>0</v>
      </c>
      <c r="BL198" s="14" t="s">
        <v>241</v>
      </c>
      <c r="BM198" s="246" t="s">
        <v>688</v>
      </c>
    </row>
    <row r="199" s="2" customFormat="1" ht="16.5" customHeight="1">
      <c r="A199" s="35"/>
      <c r="B199" s="36"/>
      <c r="C199" s="234" t="s">
        <v>437</v>
      </c>
      <c r="D199" s="234" t="s">
        <v>179</v>
      </c>
      <c r="E199" s="235" t="s">
        <v>2055</v>
      </c>
      <c r="F199" s="236" t="s">
        <v>2056</v>
      </c>
      <c r="G199" s="237" t="s">
        <v>182</v>
      </c>
      <c r="H199" s="238">
        <v>55</v>
      </c>
      <c r="I199" s="239"/>
      <c r="J199" s="240">
        <f>ROUND(I199*H199,2)</f>
        <v>0</v>
      </c>
      <c r="K199" s="241"/>
      <c r="L199" s="41"/>
      <c r="M199" s="242" t="s">
        <v>1</v>
      </c>
      <c r="N199" s="243" t="s">
        <v>40</v>
      </c>
      <c r="O199" s="94"/>
      <c r="P199" s="244">
        <f>O199*H199</f>
        <v>0</v>
      </c>
      <c r="Q199" s="244">
        <v>0</v>
      </c>
      <c r="R199" s="244">
        <f>Q199*H199</f>
        <v>0</v>
      </c>
      <c r="S199" s="244">
        <v>0</v>
      </c>
      <c r="T199" s="24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46" t="s">
        <v>241</v>
      </c>
      <c r="AT199" s="246" t="s">
        <v>179</v>
      </c>
      <c r="AU199" s="246" t="s">
        <v>81</v>
      </c>
      <c r="AY199" s="14" t="s">
        <v>177</v>
      </c>
      <c r="BE199" s="247">
        <f>IF(N199="základná",J199,0)</f>
        <v>0</v>
      </c>
      <c r="BF199" s="247">
        <f>IF(N199="znížená",J199,0)</f>
        <v>0</v>
      </c>
      <c r="BG199" s="247">
        <f>IF(N199="zákl. prenesená",J199,0)</f>
        <v>0</v>
      </c>
      <c r="BH199" s="247">
        <f>IF(N199="zníž. prenesená",J199,0)</f>
        <v>0</v>
      </c>
      <c r="BI199" s="247">
        <f>IF(N199="nulová",J199,0)</f>
        <v>0</v>
      </c>
      <c r="BJ199" s="14" t="s">
        <v>87</v>
      </c>
      <c r="BK199" s="247">
        <f>ROUND(I199*H199,2)</f>
        <v>0</v>
      </c>
      <c r="BL199" s="14" t="s">
        <v>241</v>
      </c>
      <c r="BM199" s="246" t="s">
        <v>696</v>
      </c>
    </row>
    <row r="200" s="2" customFormat="1" ht="16.5" customHeight="1">
      <c r="A200" s="35"/>
      <c r="B200" s="36"/>
      <c r="C200" s="248" t="s">
        <v>441</v>
      </c>
      <c r="D200" s="248" t="s">
        <v>270</v>
      </c>
      <c r="E200" s="249" t="s">
        <v>2057</v>
      </c>
      <c r="F200" s="250" t="s">
        <v>2058</v>
      </c>
      <c r="G200" s="251" t="s">
        <v>2059</v>
      </c>
      <c r="H200" s="252">
        <v>0.40000000000000002</v>
      </c>
      <c r="I200" s="253"/>
      <c r="J200" s="254">
        <f>ROUND(I200*H200,2)</f>
        <v>0</v>
      </c>
      <c r="K200" s="255"/>
      <c r="L200" s="256"/>
      <c r="M200" s="257" t="s">
        <v>1</v>
      </c>
      <c r="N200" s="258" t="s">
        <v>40</v>
      </c>
      <c r="O200" s="94"/>
      <c r="P200" s="244">
        <f>O200*H200</f>
        <v>0</v>
      </c>
      <c r="Q200" s="244">
        <v>0</v>
      </c>
      <c r="R200" s="244">
        <f>Q200*H200</f>
        <v>0</v>
      </c>
      <c r="S200" s="244">
        <v>0</v>
      </c>
      <c r="T200" s="245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46" t="s">
        <v>307</v>
      </c>
      <c r="AT200" s="246" t="s">
        <v>270</v>
      </c>
      <c r="AU200" s="246" t="s">
        <v>81</v>
      </c>
      <c r="AY200" s="14" t="s">
        <v>177</v>
      </c>
      <c r="BE200" s="247">
        <f>IF(N200="základná",J200,0)</f>
        <v>0</v>
      </c>
      <c r="BF200" s="247">
        <f>IF(N200="znížená",J200,0)</f>
        <v>0</v>
      </c>
      <c r="BG200" s="247">
        <f>IF(N200="zákl. prenesená",J200,0)</f>
        <v>0</v>
      </c>
      <c r="BH200" s="247">
        <f>IF(N200="zníž. prenesená",J200,0)</f>
        <v>0</v>
      </c>
      <c r="BI200" s="247">
        <f>IF(N200="nulová",J200,0)</f>
        <v>0</v>
      </c>
      <c r="BJ200" s="14" t="s">
        <v>87</v>
      </c>
      <c r="BK200" s="247">
        <f>ROUND(I200*H200,2)</f>
        <v>0</v>
      </c>
      <c r="BL200" s="14" t="s">
        <v>241</v>
      </c>
      <c r="BM200" s="246" t="s">
        <v>704</v>
      </c>
    </row>
    <row r="201" s="2" customFormat="1" ht="16.5" customHeight="1">
      <c r="A201" s="35"/>
      <c r="B201" s="36"/>
      <c r="C201" s="248" t="s">
        <v>445</v>
      </c>
      <c r="D201" s="248" t="s">
        <v>270</v>
      </c>
      <c r="E201" s="249" t="s">
        <v>2060</v>
      </c>
      <c r="F201" s="250" t="s">
        <v>2061</v>
      </c>
      <c r="G201" s="251" t="s">
        <v>1953</v>
      </c>
      <c r="H201" s="252">
        <v>20</v>
      </c>
      <c r="I201" s="253"/>
      <c r="J201" s="254">
        <f>ROUND(I201*H201,2)</f>
        <v>0</v>
      </c>
      <c r="K201" s="255"/>
      <c r="L201" s="256"/>
      <c r="M201" s="257" t="s">
        <v>1</v>
      </c>
      <c r="N201" s="258" t="s">
        <v>40</v>
      </c>
      <c r="O201" s="94"/>
      <c r="P201" s="244">
        <f>O201*H201</f>
        <v>0</v>
      </c>
      <c r="Q201" s="244">
        <v>0</v>
      </c>
      <c r="R201" s="244">
        <f>Q201*H201</f>
        <v>0</v>
      </c>
      <c r="S201" s="244">
        <v>0</v>
      </c>
      <c r="T201" s="245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46" t="s">
        <v>307</v>
      </c>
      <c r="AT201" s="246" t="s">
        <v>270</v>
      </c>
      <c r="AU201" s="246" t="s">
        <v>81</v>
      </c>
      <c r="AY201" s="14" t="s">
        <v>177</v>
      </c>
      <c r="BE201" s="247">
        <f>IF(N201="základná",J201,0)</f>
        <v>0</v>
      </c>
      <c r="BF201" s="247">
        <f>IF(N201="znížená",J201,0)</f>
        <v>0</v>
      </c>
      <c r="BG201" s="247">
        <f>IF(N201="zákl. prenesená",J201,0)</f>
        <v>0</v>
      </c>
      <c r="BH201" s="247">
        <f>IF(N201="zníž. prenesená",J201,0)</f>
        <v>0</v>
      </c>
      <c r="BI201" s="247">
        <f>IF(N201="nulová",J201,0)</f>
        <v>0</v>
      </c>
      <c r="BJ201" s="14" t="s">
        <v>87</v>
      </c>
      <c r="BK201" s="247">
        <f>ROUND(I201*H201,2)</f>
        <v>0</v>
      </c>
      <c r="BL201" s="14" t="s">
        <v>241</v>
      </c>
      <c r="BM201" s="246" t="s">
        <v>712</v>
      </c>
    </row>
    <row r="202" s="2" customFormat="1" ht="24.15" customHeight="1">
      <c r="A202" s="35"/>
      <c r="B202" s="36"/>
      <c r="C202" s="234" t="s">
        <v>449</v>
      </c>
      <c r="D202" s="234" t="s">
        <v>179</v>
      </c>
      <c r="E202" s="235" t="s">
        <v>2062</v>
      </c>
      <c r="F202" s="236" t="s">
        <v>2063</v>
      </c>
      <c r="G202" s="237" t="s">
        <v>1953</v>
      </c>
      <c r="H202" s="238">
        <v>48</v>
      </c>
      <c r="I202" s="239"/>
      <c r="J202" s="240">
        <f>ROUND(I202*H202,2)</f>
        <v>0</v>
      </c>
      <c r="K202" s="241"/>
      <c r="L202" s="41"/>
      <c r="M202" s="242" t="s">
        <v>1</v>
      </c>
      <c r="N202" s="243" t="s">
        <v>40</v>
      </c>
      <c r="O202" s="94"/>
      <c r="P202" s="244">
        <f>O202*H202</f>
        <v>0</v>
      </c>
      <c r="Q202" s="244">
        <v>0</v>
      </c>
      <c r="R202" s="244">
        <f>Q202*H202</f>
        <v>0</v>
      </c>
      <c r="S202" s="244">
        <v>0</v>
      </c>
      <c r="T202" s="24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46" t="s">
        <v>241</v>
      </c>
      <c r="AT202" s="246" t="s">
        <v>179</v>
      </c>
      <c r="AU202" s="246" t="s">
        <v>81</v>
      </c>
      <c r="AY202" s="14" t="s">
        <v>177</v>
      </c>
      <c r="BE202" s="247">
        <f>IF(N202="základná",J202,0)</f>
        <v>0</v>
      </c>
      <c r="BF202" s="247">
        <f>IF(N202="znížená",J202,0)</f>
        <v>0</v>
      </c>
      <c r="BG202" s="247">
        <f>IF(N202="zákl. prenesená",J202,0)</f>
        <v>0</v>
      </c>
      <c r="BH202" s="247">
        <f>IF(N202="zníž. prenesená",J202,0)</f>
        <v>0</v>
      </c>
      <c r="BI202" s="247">
        <f>IF(N202="nulová",J202,0)</f>
        <v>0</v>
      </c>
      <c r="BJ202" s="14" t="s">
        <v>87</v>
      </c>
      <c r="BK202" s="247">
        <f>ROUND(I202*H202,2)</f>
        <v>0</v>
      </c>
      <c r="BL202" s="14" t="s">
        <v>241</v>
      </c>
      <c r="BM202" s="246" t="s">
        <v>720</v>
      </c>
    </row>
    <row r="203" s="2" customFormat="1" ht="24.15" customHeight="1">
      <c r="A203" s="35"/>
      <c r="B203" s="36"/>
      <c r="C203" s="234" t="s">
        <v>453</v>
      </c>
      <c r="D203" s="234" t="s">
        <v>179</v>
      </c>
      <c r="E203" s="235" t="s">
        <v>2064</v>
      </c>
      <c r="F203" s="236" t="s">
        <v>2065</v>
      </c>
      <c r="G203" s="237" t="s">
        <v>2066</v>
      </c>
      <c r="H203" s="238">
        <v>10</v>
      </c>
      <c r="I203" s="239"/>
      <c r="J203" s="240">
        <f>ROUND(I203*H203,2)</f>
        <v>0</v>
      </c>
      <c r="K203" s="241"/>
      <c r="L203" s="41"/>
      <c r="M203" s="242" t="s">
        <v>1</v>
      </c>
      <c r="N203" s="243" t="s">
        <v>40</v>
      </c>
      <c r="O203" s="94"/>
      <c r="P203" s="244">
        <f>O203*H203</f>
        <v>0</v>
      </c>
      <c r="Q203" s="244">
        <v>0</v>
      </c>
      <c r="R203" s="244">
        <f>Q203*H203</f>
        <v>0</v>
      </c>
      <c r="S203" s="244">
        <v>0</v>
      </c>
      <c r="T203" s="24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46" t="s">
        <v>241</v>
      </c>
      <c r="AT203" s="246" t="s">
        <v>179</v>
      </c>
      <c r="AU203" s="246" t="s">
        <v>81</v>
      </c>
      <c r="AY203" s="14" t="s">
        <v>177</v>
      </c>
      <c r="BE203" s="247">
        <f>IF(N203="základná",J203,0)</f>
        <v>0</v>
      </c>
      <c r="BF203" s="247">
        <f>IF(N203="znížená",J203,0)</f>
        <v>0</v>
      </c>
      <c r="BG203" s="247">
        <f>IF(N203="zákl. prenesená",J203,0)</f>
        <v>0</v>
      </c>
      <c r="BH203" s="247">
        <f>IF(N203="zníž. prenesená",J203,0)</f>
        <v>0</v>
      </c>
      <c r="BI203" s="247">
        <f>IF(N203="nulová",J203,0)</f>
        <v>0</v>
      </c>
      <c r="BJ203" s="14" t="s">
        <v>87</v>
      </c>
      <c r="BK203" s="247">
        <f>ROUND(I203*H203,2)</f>
        <v>0</v>
      </c>
      <c r="BL203" s="14" t="s">
        <v>241</v>
      </c>
      <c r="BM203" s="246" t="s">
        <v>729</v>
      </c>
    </row>
    <row r="204" s="2" customFormat="1" ht="24.15" customHeight="1">
      <c r="A204" s="35"/>
      <c r="B204" s="36"/>
      <c r="C204" s="234" t="s">
        <v>457</v>
      </c>
      <c r="D204" s="234" t="s">
        <v>179</v>
      </c>
      <c r="E204" s="235" t="s">
        <v>2067</v>
      </c>
      <c r="F204" s="236" t="s">
        <v>2068</v>
      </c>
      <c r="G204" s="237" t="s">
        <v>1953</v>
      </c>
      <c r="H204" s="238">
        <v>4</v>
      </c>
      <c r="I204" s="239"/>
      <c r="J204" s="240">
        <f>ROUND(I204*H204,2)</f>
        <v>0</v>
      </c>
      <c r="K204" s="241"/>
      <c r="L204" s="41"/>
      <c r="M204" s="242" t="s">
        <v>1</v>
      </c>
      <c r="N204" s="243" t="s">
        <v>40</v>
      </c>
      <c r="O204" s="94"/>
      <c r="P204" s="244">
        <f>O204*H204</f>
        <v>0</v>
      </c>
      <c r="Q204" s="244">
        <v>0</v>
      </c>
      <c r="R204" s="244">
        <f>Q204*H204</f>
        <v>0</v>
      </c>
      <c r="S204" s="244">
        <v>0</v>
      </c>
      <c r="T204" s="24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46" t="s">
        <v>241</v>
      </c>
      <c r="AT204" s="246" t="s">
        <v>179</v>
      </c>
      <c r="AU204" s="246" t="s">
        <v>81</v>
      </c>
      <c r="AY204" s="14" t="s">
        <v>177</v>
      </c>
      <c r="BE204" s="247">
        <f>IF(N204="základná",J204,0)</f>
        <v>0</v>
      </c>
      <c r="BF204" s="247">
        <f>IF(N204="znížená",J204,0)</f>
        <v>0</v>
      </c>
      <c r="BG204" s="247">
        <f>IF(N204="zákl. prenesená",J204,0)</f>
        <v>0</v>
      </c>
      <c r="BH204" s="247">
        <f>IF(N204="zníž. prenesená",J204,0)</f>
        <v>0</v>
      </c>
      <c r="BI204" s="247">
        <f>IF(N204="nulová",J204,0)</f>
        <v>0</v>
      </c>
      <c r="BJ204" s="14" t="s">
        <v>87</v>
      </c>
      <c r="BK204" s="247">
        <f>ROUND(I204*H204,2)</f>
        <v>0</v>
      </c>
      <c r="BL204" s="14" t="s">
        <v>241</v>
      </c>
      <c r="BM204" s="246" t="s">
        <v>737</v>
      </c>
    </row>
    <row r="205" s="2" customFormat="1" ht="21.75" customHeight="1">
      <c r="A205" s="35"/>
      <c r="B205" s="36"/>
      <c r="C205" s="234" t="s">
        <v>461</v>
      </c>
      <c r="D205" s="234" t="s">
        <v>179</v>
      </c>
      <c r="E205" s="235" t="s">
        <v>2069</v>
      </c>
      <c r="F205" s="236" t="s">
        <v>2070</v>
      </c>
      <c r="G205" s="237" t="s">
        <v>1953</v>
      </c>
      <c r="H205" s="238">
        <v>4</v>
      </c>
      <c r="I205" s="239"/>
      <c r="J205" s="240">
        <f>ROUND(I205*H205,2)</f>
        <v>0</v>
      </c>
      <c r="K205" s="241"/>
      <c r="L205" s="41"/>
      <c r="M205" s="242" t="s">
        <v>1</v>
      </c>
      <c r="N205" s="243" t="s">
        <v>40</v>
      </c>
      <c r="O205" s="94"/>
      <c r="P205" s="244">
        <f>O205*H205</f>
        <v>0</v>
      </c>
      <c r="Q205" s="244">
        <v>0</v>
      </c>
      <c r="R205" s="244">
        <f>Q205*H205</f>
        <v>0</v>
      </c>
      <c r="S205" s="244">
        <v>0</v>
      </c>
      <c r="T205" s="245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46" t="s">
        <v>241</v>
      </c>
      <c r="AT205" s="246" t="s">
        <v>179</v>
      </c>
      <c r="AU205" s="246" t="s">
        <v>81</v>
      </c>
      <c r="AY205" s="14" t="s">
        <v>177</v>
      </c>
      <c r="BE205" s="247">
        <f>IF(N205="základná",J205,0)</f>
        <v>0</v>
      </c>
      <c r="BF205" s="247">
        <f>IF(N205="znížená",J205,0)</f>
        <v>0</v>
      </c>
      <c r="BG205" s="247">
        <f>IF(N205="zákl. prenesená",J205,0)</f>
        <v>0</v>
      </c>
      <c r="BH205" s="247">
        <f>IF(N205="zníž. prenesená",J205,0)</f>
        <v>0</v>
      </c>
      <c r="BI205" s="247">
        <f>IF(N205="nulová",J205,0)</f>
        <v>0</v>
      </c>
      <c r="BJ205" s="14" t="s">
        <v>87</v>
      </c>
      <c r="BK205" s="247">
        <f>ROUND(I205*H205,2)</f>
        <v>0</v>
      </c>
      <c r="BL205" s="14" t="s">
        <v>241</v>
      </c>
      <c r="BM205" s="246" t="s">
        <v>745</v>
      </c>
    </row>
    <row r="206" s="2" customFormat="1" ht="21.75" customHeight="1">
      <c r="A206" s="35"/>
      <c r="B206" s="36"/>
      <c r="C206" s="234" t="s">
        <v>465</v>
      </c>
      <c r="D206" s="234" t="s">
        <v>179</v>
      </c>
      <c r="E206" s="235" t="s">
        <v>2071</v>
      </c>
      <c r="F206" s="236" t="s">
        <v>2072</v>
      </c>
      <c r="G206" s="237" t="s">
        <v>1953</v>
      </c>
      <c r="H206" s="238">
        <v>14</v>
      </c>
      <c r="I206" s="239"/>
      <c r="J206" s="240">
        <f>ROUND(I206*H206,2)</f>
        <v>0</v>
      </c>
      <c r="K206" s="241"/>
      <c r="L206" s="41"/>
      <c r="M206" s="242" t="s">
        <v>1</v>
      </c>
      <c r="N206" s="243" t="s">
        <v>40</v>
      </c>
      <c r="O206" s="94"/>
      <c r="P206" s="244">
        <f>O206*H206</f>
        <v>0</v>
      </c>
      <c r="Q206" s="244">
        <v>0</v>
      </c>
      <c r="R206" s="244">
        <f>Q206*H206</f>
        <v>0</v>
      </c>
      <c r="S206" s="244">
        <v>0</v>
      </c>
      <c r="T206" s="245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46" t="s">
        <v>241</v>
      </c>
      <c r="AT206" s="246" t="s">
        <v>179</v>
      </c>
      <c r="AU206" s="246" t="s">
        <v>81</v>
      </c>
      <c r="AY206" s="14" t="s">
        <v>177</v>
      </c>
      <c r="BE206" s="247">
        <f>IF(N206="základná",J206,0)</f>
        <v>0</v>
      </c>
      <c r="BF206" s="247">
        <f>IF(N206="znížená",J206,0)</f>
        <v>0</v>
      </c>
      <c r="BG206" s="247">
        <f>IF(N206="zákl. prenesená",J206,0)</f>
        <v>0</v>
      </c>
      <c r="BH206" s="247">
        <f>IF(N206="zníž. prenesená",J206,0)</f>
        <v>0</v>
      </c>
      <c r="BI206" s="247">
        <f>IF(N206="nulová",J206,0)</f>
        <v>0</v>
      </c>
      <c r="BJ206" s="14" t="s">
        <v>87</v>
      </c>
      <c r="BK206" s="247">
        <f>ROUND(I206*H206,2)</f>
        <v>0</v>
      </c>
      <c r="BL206" s="14" t="s">
        <v>241</v>
      </c>
      <c r="BM206" s="246" t="s">
        <v>753</v>
      </c>
    </row>
    <row r="207" s="2" customFormat="1" ht="21.75" customHeight="1">
      <c r="A207" s="35"/>
      <c r="B207" s="36"/>
      <c r="C207" s="234" t="s">
        <v>469</v>
      </c>
      <c r="D207" s="234" t="s">
        <v>179</v>
      </c>
      <c r="E207" s="235" t="s">
        <v>2073</v>
      </c>
      <c r="F207" s="236" t="s">
        <v>2074</v>
      </c>
      <c r="G207" s="237" t="s">
        <v>1953</v>
      </c>
      <c r="H207" s="238">
        <v>2</v>
      </c>
      <c r="I207" s="239"/>
      <c r="J207" s="240">
        <f>ROUND(I207*H207,2)</f>
        <v>0</v>
      </c>
      <c r="K207" s="241"/>
      <c r="L207" s="41"/>
      <c r="M207" s="242" t="s">
        <v>1</v>
      </c>
      <c r="N207" s="243" t="s">
        <v>40</v>
      </c>
      <c r="O207" s="94"/>
      <c r="P207" s="244">
        <f>O207*H207</f>
        <v>0</v>
      </c>
      <c r="Q207" s="244">
        <v>0</v>
      </c>
      <c r="R207" s="244">
        <f>Q207*H207</f>
        <v>0</v>
      </c>
      <c r="S207" s="244">
        <v>0</v>
      </c>
      <c r="T207" s="245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46" t="s">
        <v>241</v>
      </c>
      <c r="AT207" s="246" t="s">
        <v>179</v>
      </c>
      <c r="AU207" s="246" t="s">
        <v>81</v>
      </c>
      <c r="AY207" s="14" t="s">
        <v>177</v>
      </c>
      <c r="BE207" s="247">
        <f>IF(N207="základná",J207,0)</f>
        <v>0</v>
      </c>
      <c r="BF207" s="247">
        <f>IF(N207="znížená",J207,0)</f>
        <v>0</v>
      </c>
      <c r="BG207" s="247">
        <f>IF(N207="zákl. prenesená",J207,0)</f>
        <v>0</v>
      </c>
      <c r="BH207" s="247">
        <f>IF(N207="zníž. prenesená",J207,0)</f>
        <v>0</v>
      </c>
      <c r="BI207" s="247">
        <f>IF(N207="nulová",J207,0)</f>
        <v>0</v>
      </c>
      <c r="BJ207" s="14" t="s">
        <v>87</v>
      </c>
      <c r="BK207" s="247">
        <f>ROUND(I207*H207,2)</f>
        <v>0</v>
      </c>
      <c r="BL207" s="14" t="s">
        <v>241</v>
      </c>
      <c r="BM207" s="246" t="s">
        <v>761</v>
      </c>
    </row>
    <row r="208" s="2" customFormat="1" ht="21.75" customHeight="1">
      <c r="A208" s="35"/>
      <c r="B208" s="36"/>
      <c r="C208" s="234" t="s">
        <v>473</v>
      </c>
      <c r="D208" s="234" t="s">
        <v>179</v>
      </c>
      <c r="E208" s="235" t="s">
        <v>2075</v>
      </c>
      <c r="F208" s="236" t="s">
        <v>2076</v>
      </c>
      <c r="G208" s="237" t="s">
        <v>1953</v>
      </c>
      <c r="H208" s="238">
        <v>1</v>
      </c>
      <c r="I208" s="239"/>
      <c r="J208" s="240">
        <f>ROUND(I208*H208,2)</f>
        <v>0</v>
      </c>
      <c r="K208" s="241"/>
      <c r="L208" s="41"/>
      <c r="M208" s="242" t="s">
        <v>1</v>
      </c>
      <c r="N208" s="243" t="s">
        <v>40</v>
      </c>
      <c r="O208" s="94"/>
      <c r="P208" s="244">
        <f>O208*H208</f>
        <v>0</v>
      </c>
      <c r="Q208" s="244">
        <v>0</v>
      </c>
      <c r="R208" s="244">
        <f>Q208*H208</f>
        <v>0</v>
      </c>
      <c r="S208" s="244">
        <v>0</v>
      </c>
      <c r="T208" s="245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46" t="s">
        <v>241</v>
      </c>
      <c r="AT208" s="246" t="s">
        <v>179</v>
      </c>
      <c r="AU208" s="246" t="s">
        <v>81</v>
      </c>
      <c r="AY208" s="14" t="s">
        <v>177</v>
      </c>
      <c r="BE208" s="247">
        <f>IF(N208="základná",J208,0)</f>
        <v>0</v>
      </c>
      <c r="BF208" s="247">
        <f>IF(N208="znížená",J208,0)</f>
        <v>0</v>
      </c>
      <c r="BG208" s="247">
        <f>IF(N208="zákl. prenesená",J208,0)</f>
        <v>0</v>
      </c>
      <c r="BH208" s="247">
        <f>IF(N208="zníž. prenesená",J208,0)</f>
        <v>0</v>
      </c>
      <c r="BI208" s="247">
        <f>IF(N208="nulová",J208,0)</f>
        <v>0</v>
      </c>
      <c r="BJ208" s="14" t="s">
        <v>87</v>
      </c>
      <c r="BK208" s="247">
        <f>ROUND(I208*H208,2)</f>
        <v>0</v>
      </c>
      <c r="BL208" s="14" t="s">
        <v>241</v>
      </c>
      <c r="BM208" s="246" t="s">
        <v>769</v>
      </c>
    </row>
    <row r="209" s="2" customFormat="1" ht="21.75" customHeight="1">
      <c r="A209" s="35"/>
      <c r="B209" s="36"/>
      <c r="C209" s="234" t="s">
        <v>477</v>
      </c>
      <c r="D209" s="234" t="s">
        <v>179</v>
      </c>
      <c r="E209" s="235" t="s">
        <v>2077</v>
      </c>
      <c r="F209" s="236" t="s">
        <v>2078</v>
      </c>
      <c r="G209" s="237" t="s">
        <v>1953</v>
      </c>
      <c r="H209" s="238">
        <v>3</v>
      </c>
      <c r="I209" s="239"/>
      <c r="J209" s="240">
        <f>ROUND(I209*H209,2)</f>
        <v>0</v>
      </c>
      <c r="K209" s="241"/>
      <c r="L209" s="41"/>
      <c r="M209" s="242" t="s">
        <v>1</v>
      </c>
      <c r="N209" s="243" t="s">
        <v>40</v>
      </c>
      <c r="O209" s="94"/>
      <c r="P209" s="244">
        <f>O209*H209</f>
        <v>0</v>
      </c>
      <c r="Q209" s="244">
        <v>0</v>
      </c>
      <c r="R209" s="244">
        <f>Q209*H209</f>
        <v>0</v>
      </c>
      <c r="S209" s="244">
        <v>0</v>
      </c>
      <c r="T209" s="245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46" t="s">
        <v>241</v>
      </c>
      <c r="AT209" s="246" t="s">
        <v>179</v>
      </c>
      <c r="AU209" s="246" t="s">
        <v>81</v>
      </c>
      <c r="AY209" s="14" t="s">
        <v>177</v>
      </c>
      <c r="BE209" s="247">
        <f>IF(N209="základná",J209,0)</f>
        <v>0</v>
      </c>
      <c r="BF209" s="247">
        <f>IF(N209="znížená",J209,0)</f>
        <v>0</v>
      </c>
      <c r="BG209" s="247">
        <f>IF(N209="zákl. prenesená",J209,0)</f>
        <v>0</v>
      </c>
      <c r="BH209" s="247">
        <f>IF(N209="zníž. prenesená",J209,0)</f>
        <v>0</v>
      </c>
      <c r="BI209" s="247">
        <f>IF(N209="nulová",J209,0)</f>
        <v>0</v>
      </c>
      <c r="BJ209" s="14" t="s">
        <v>87</v>
      </c>
      <c r="BK209" s="247">
        <f>ROUND(I209*H209,2)</f>
        <v>0</v>
      </c>
      <c r="BL209" s="14" t="s">
        <v>241</v>
      </c>
      <c r="BM209" s="246" t="s">
        <v>777</v>
      </c>
    </row>
    <row r="210" s="2" customFormat="1" ht="21.75" customHeight="1">
      <c r="A210" s="35"/>
      <c r="B210" s="36"/>
      <c r="C210" s="234" t="s">
        <v>482</v>
      </c>
      <c r="D210" s="234" t="s">
        <v>179</v>
      </c>
      <c r="E210" s="235" t="s">
        <v>2079</v>
      </c>
      <c r="F210" s="236" t="s">
        <v>2080</v>
      </c>
      <c r="G210" s="237" t="s">
        <v>1953</v>
      </c>
      <c r="H210" s="238">
        <v>1</v>
      </c>
      <c r="I210" s="239"/>
      <c r="J210" s="240">
        <f>ROUND(I210*H210,2)</f>
        <v>0</v>
      </c>
      <c r="K210" s="241"/>
      <c r="L210" s="41"/>
      <c r="M210" s="242" t="s">
        <v>1</v>
      </c>
      <c r="N210" s="243" t="s">
        <v>40</v>
      </c>
      <c r="O210" s="94"/>
      <c r="P210" s="244">
        <f>O210*H210</f>
        <v>0</v>
      </c>
      <c r="Q210" s="244">
        <v>0</v>
      </c>
      <c r="R210" s="244">
        <f>Q210*H210</f>
        <v>0</v>
      </c>
      <c r="S210" s="244">
        <v>0</v>
      </c>
      <c r="T210" s="245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46" t="s">
        <v>241</v>
      </c>
      <c r="AT210" s="246" t="s">
        <v>179</v>
      </c>
      <c r="AU210" s="246" t="s">
        <v>81</v>
      </c>
      <c r="AY210" s="14" t="s">
        <v>177</v>
      </c>
      <c r="BE210" s="247">
        <f>IF(N210="základná",J210,0)</f>
        <v>0</v>
      </c>
      <c r="BF210" s="247">
        <f>IF(N210="znížená",J210,0)</f>
        <v>0</v>
      </c>
      <c r="BG210" s="247">
        <f>IF(N210="zákl. prenesená",J210,0)</f>
        <v>0</v>
      </c>
      <c r="BH210" s="247">
        <f>IF(N210="zníž. prenesená",J210,0)</f>
        <v>0</v>
      </c>
      <c r="BI210" s="247">
        <f>IF(N210="nulová",J210,0)</f>
        <v>0</v>
      </c>
      <c r="BJ210" s="14" t="s">
        <v>87</v>
      </c>
      <c r="BK210" s="247">
        <f>ROUND(I210*H210,2)</f>
        <v>0</v>
      </c>
      <c r="BL210" s="14" t="s">
        <v>241</v>
      </c>
      <c r="BM210" s="246" t="s">
        <v>785</v>
      </c>
    </row>
    <row r="211" s="2" customFormat="1" ht="21.75" customHeight="1">
      <c r="A211" s="35"/>
      <c r="B211" s="36"/>
      <c r="C211" s="234" t="s">
        <v>486</v>
      </c>
      <c r="D211" s="234" t="s">
        <v>179</v>
      </c>
      <c r="E211" s="235" t="s">
        <v>2081</v>
      </c>
      <c r="F211" s="236" t="s">
        <v>2082</v>
      </c>
      <c r="G211" s="237" t="s">
        <v>1953</v>
      </c>
      <c r="H211" s="238">
        <v>2</v>
      </c>
      <c r="I211" s="239"/>
      <c r="J211" s="240">
        <f>ROUND(I211*H211,2)</f>
        <v>0</v>
      </c>
      <c r="K211" s="241"/>
      <c r="L211" s="41"/>
      <c r="M211" s="242" t="s">
        <v>1</v>
      </c>
      <c r="N211" s="243" t="s">
        <v>40</v>
      </c>
      <c r="O211" s="94"/>
      <c r="P211" s="244">
        <f>O211*H211</f>
        <v>0</v>
      </c>
      <c r="Q211" s="244">
        <v>0</v>
      </c>
      <c r="R211" s="244">
        <f>Q211*H211</f>
        <v>0</v>
      </c>
      <c r="S211" s="244">
        <v>0</v>
      </c>
      <c r="T211" s="245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46" t="s">
        <v>241</v>
      </c>
      <c r="AT211" s="246" t="s">
        <v>179</v>
      </c>
      <c r="AU211" s="246" t="s">
        <v>81</v>
      </c>
      <c r="AY211" s="14" t="s">
        <v>177</v>
      </c>
      <c r="BE211" s="247">
        <f>IF(N211="základná",J211,0)</f>
        <v>0</v>
      </c>
      <c r="BF211" s="247">
        <f>IF(N211="znížená",J211,0)</f>
        <v>0</v>
      </c>
      <c r="BG211" s="247">
        <f>IF(N211="zákl. prenesená",J211,0)</f>
        <v>0</v>
      </c>
      <c r="BH211" s="247">
        <f>IF(N211="zníž. prenesená",J211,0)</f>
        <v>0</v>
      </c>
      <c r="BI211" s="247">
        <f>IF(N211="nulová",J211,0)</f>
        <v>0</v>
      </c>
      <c r="BJ211" s="14" t="s">
        <v>87</v>
      </c>
      <c r="BK211" s="247">
        <f>ROUND(I211*H211,2)</f>
        <v>0</v>
      </c>
      <c r="BL211" s="14" t="s">
        <v>241</v>
      </c>
      <c r="BM211" s="246" t="s">
        <v>793</v>
      </c>
    </row>
    <row r="212" s="2" customFormat="1" ht="21.75" customHeight="1">
      <c r="A212" s="35"/>
      <c r="B212" s="36"/>
      <c r="C212" s="234" t="s">
        <v>490</v>
      </c>
      <c r="D212" s="234" t="s">
        <v>179</v>
      </c>
      <c r="E212" s="235" t="s">
        <v>2083</v>
      </c>
      <c r="F212" s="236" t="s">
        <v>2084</v>
      </c>
      <c r="G212" s="237" t="s">
        <v>1953</v>
      </c>
      <c r="H212" s="238">
        <v>1</v>
      </c>
      <c r="I212" s="239"/>
      <c r="J212" s="240">
        <f>ROUND(I212*H212,2)</f>
        <v>0</v>
      </c>
      <c r="K212" s="241"/>
      <c r="L212" s="41"/>
      <c r="M212" s="242" t="s">
        <v>1</v>
      </c>
      <c r="N212" s="243" t="s">
        <v>40</v>
      </c>
      <c r="O212" s="94"/>
      <c r="P212" s="244">
        <f>O212*H212</f>
        <v>0</v>
      </c>
      <c r="Q212" s="244">
        <v>0</v>
      </c>
      <c r="R212" s="244">
        <f>Q212*H212</f>
        <v>0</v>
      </c>
      <c r="S212" s="244">
        <v>0</v>
      </c>
      <c r="T212" s="245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46" t="s">
        <v>241</v>
      </c>
      <c r="AT212" s="246" t="s">
        <v>179</v>
      </c>
      <c r="AU212" s="246" t="s">
        <v>81</v>
      </c>
      <c r="AY212" s="14" t="s">
        <v>177</v>
      </c>
      <c r="BE212" s="247">
        <f>IF(N212="základná",J212,0)</f>
        <v>0</v>
      </c>
      <c r="BF212" s="247">
        <f>IF(N212="znížená",J212,0)</f>
        <v>0</v>
      </c>
      <c r="BG212" s="247">
        <f>IF(N212="zákl. prenesená",J212,0)</f>
        <v>0</v>
      </c>
      <c r="BH212" s="247">
        <f>IF(N212="zníž. prenesená",J212,0)</f>
        <v>0</v>
      </c>
      <c r="BI212" s="247">
        <f>IF(N212="nulová",J212,0)</f>
        <v>0</v>
      </c>
      <c r="BJ212" s="14" t="s">
        <v>87</v>
      </c>
      <c r="BK212" s="247">
        <f>ROUND(I212*H212,2)</f>
        <v>0</v>
      </c>
      <c r="BL212" s="14" t="s">
        <v>241</v>
      </c>
      <c r="BM212" s="246" t="s">
        <v>801</v>
      </c>
    </row>
    <row r="213" s="2" customFormat="1" ht="21.75" customHeight="1">
      <c r="A213" s="35"/>
      <c r="B213" s="36"/>
      <c r="C213" s="234" t="s">
        <v>494</v>
      </c>
      <c r="D213" s="234" t="s">
        <v>179</v>
      </c>
      <c r="E213" s="235" t="s">
        <v>2085</v>
      </c>
      <c r="F213" s="236" t="s">
        <v>2086</v>
      </c>
      <c r="G213" s="237" t="s">
        <v>1953</v>
      </c>
      <c r="H213" s="238">
        <v>1</v>
      </c>
      <c r="I213" s="239"/>
      <c r="J213" s="240">
        <f>ROUND(I213*H213,2)</f>
        <v>0</v>
      </c>
      <c r="K213" s="241"/>
      <c r="L213" s="41"/>
      <c r="M213" s="242" t="s">
        <v>1</v>
      </c>
      <c r="N213" s="243" t="s">
        <v>40</v>
      </c>
      <c r="O213" s="94"/>
      <c r="P213" s="244">
        <f>O213*H213</f>
        <v>0</v>
      </c>
      <c r="Q213" s="244">
        <v>0</v>
      </c>
      <c r="R213" s="244">
        <f>Q213*H213</f>
        <v>0</v>
      </c>
      <c r="S213" s="244">
        <v>0</v>
      </c>
      <c r="T213" s="245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46" t="s">
        <v>241</v>
      </c>
      <c r="AT213" s="246" t="s">
        <v>179</v>
      </c>
      <c r="AU213" s="246" t="s">
        <v>81</v>
      </c>
      <c r="AY213" s="14" t="s">
        <v>177</v>
      </c>
      <c r="BE213" s="247">
        <f>IF(N213="základná",J213,0)</f>
        <v>0</v>
      </c>
      <c r="BF213" s="247">
        <f>IF(N213="znížená",J213,0)</f>
        <v>0</v>
      </c>
      <c r="BG213" s="247">
        <f>IF(N213="zákl. prenesená",J213,0)</f>
        <v>0</v>
      </c>
      <c r="BH213" s="247">
        <f>IF(N213="zníž. prenesená",J213,0)</f>
        <v>0</v>
      </c>
      <c r="BI213" s="247">
        <f>IF(N213="nulová",J213,0)</f>
        <v>0</v>
      </c>
      <c r="BJ213" s="14" t="s">
        <v>87</v>
      </c>
      <c r="BK213" s="247">
        <f>ROUND(I213*H213,2)</f>
        <v>0</v>
      </c>
      <c r="BL213" s="14" t="s">
        <v>241</v>
      </c>
      <c r="BM213" s="246" t="s">
        <v>809</v>
      </c>
    </row>
    <row r="214" s="2" customFormat="1" ht="21.75" customHeight="1">
      <c r="A214" s="35"/>
      <c r="B214" s="36"/>
      <c r="C214" s="234" t="s">
        <v>498</v>
      </c>
      <c r="D214" s="234" t="s">
        <v>179</v>
      </c>
      <c r="E214" s="235" t="s">
        <v>2087</v>
      </c>
      <c r="F214" s="236" t="s">
        <v>2088</v>
      </c>
      <c r="G214" s="237" t="s">
        <v>1953</v>
      </c>
      <c r="H214" s="238">
        <v>1</v>
      </c>
      <c r="I214" s="239"/>
      <c r="J214" s="240">
        <f>ROUND(I214*H214,2)</f>
        <v>0</v>
      </c>
      <c r="K214" s="241"/>
      <c r="L214" s="41"/>
      <c r="M214" s="242" t="s">
        <v>1</v>
      </c>
      <c r="N214" s="243" t="s">
        <v>40</v>
      </c>
      <c r="O214" s="94"/>
      <c r="P214" s="244">
        <f>O214*H214</f>
        <v>0</v>
      </c>
      <c r="Q214" s="244">
        <v>0</v>
      </c>
      <c r="R214" s="244">
        <f>Q214*H214</f>
        <v>0</v>
      </c>
      <c r="S214" s="244">
        <v>0</v>
      </c>
      <c r="T214" s="245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46" t="s">
        <v>241</v>
      </c>
      <c r="AT214" s="246" t="s">
        <v>179</v>
      </c>
      <c r="AU214" s="246" t="s">
        <v>81</v>
      </c>
      <c r="AY214" s="14" t="s">
        <v>177</v>
      </c>
      <c r="BE214" s="247">
        <f>IF(N214="základná",J214,0)</f>
        <v>0</v>
      </c>
      <c r="BF214" s="247">
        <f>IF(N214="znížená",J214,0)</f>
        <v>0</v>
      </c>
      <c r="BG214" s="247">
        <f>IF(N214="zákl. prenesená",J214,0)</f>
        <v>0</v>
      </c>
      <c r="BH214" s="247">
        <f>IF(N214="zníž. prenesená",J214,0)</f>
        <v>0</v>
      </c>
      <c r="BI214" s="247">
        <f>IF(N214="nulová",J214,0)</f>
        <v>0</v>
      </c>
      <c r="BJ214" s="14" t="s">
        <v>87</v>
      </c>
      <c r="BK214" s="247">
        <f>ROUND(I214*H214,2)</f>
        <v>0</v>
      </c>
      <c r="BL214" s="14" t="s">
        <v>241</v>
      </c>
      <c r="BM214" s="246" t="s">
        <v>817</v>
      </c>
    </row>
    <row r="215" s="2" customFormat="1" ht="24.15" customHeight="1">
      <c r="A215" s="35"/>
      <c r="B215" s="36"/>
      <c r="C215" s="234" t="s">
        <v>502</v>
      </c>
      <c r="D215" s="234" t="s">
        <v>179</v>
      </c>
      <c r="E215" s="235" t="s">
        <v>2089</v>
      </c>
      <c r="F215" s="236" t="s">
        <v>2090</v>
      </c>
      <c r="G215" s="237" t="s">
        <v>1953</v>
      </c>
      <c r="H215" s="238">
        <v>1</v>
      </c>
      <c r="I215" s="239"/>
      <c r="J215" s="240">
        <f>ROUND(I215*H215,2)</f>
        <v>0</v>
      </c>
      <c r="K215" s="241"/>
      <c r="L215" s="41"/>
      <c r="M215" s="242" t="s">
        <v>1</v>
      </c>
      <c r="N215" s="243" t="s">
        <v>40</v>
      </c>
      <c r="O215" s="94"/>
      <c r="P215" s="244">
        <f>O215*H215</f>
        <v>0</v>
      </c>
      <c r="Q215" s="244">
        <v>0</v>
      </c>
      <c r="R215" s="244">
        <f>Q215*H215</f>
        <v>0</v>
      </c>
      <c r="S215" s="244">
        <v>0</v>
      </c>
      <c r="T215" s="245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46" t="s">
        <v>241</v>
      </c>
      <c r="AT215" s="246" t="s">
        <v>179</v>
      </c>
      <c r="AU215" s="246" t="s">
        <v>81</v>
      </c>
      <c r="AY215" s="14" t="s">
        <v>177</v>
      </c>
      <c r="BE215" s="247">
        <f>IF(N215="základná",J215,0)</f>
        <v>0</v>
      </c>
      <c r="BF215" s="247">
        <f>IF(N215="znížená",J215,0)</f>
        <v>0</v>
      </c>
      <c r="BG215" s="247">
        <f>IF(N215="zákl. prenesená",J215,0)</f>
        <v>0</v>
      </c>
      <c r="BH215" s="247">
        <f>IF(N215="zníž. prenesená",J215,0)</f>
        <v>0</v>
      </c>
      <c r="BI215" s="247">
        <f>IF(N215="nulová",J215,0)</f>
        <v>0</v>
      </c>
      <c r="BJ215" s="14" t="s">
        <v>87</v>
      </c>
      <c r="BK215" s="247">
        <f>ROUND(I215*H215,2)</f>
        <v>0</v>
      </c>
      <c r="BL215" s="14" t="s">
        <v>241</v>
      </c>
      <c r="BM215" s="246" t="s">
        <v>825</v>
      </c>
    </row>
    <row r="216" s="2" customFormat="1" ht="24.15" customHeight="1">
      <c r="A216" s="35"/>
      <c r="B216" s="36"/>
      <c r="C216" s="234" t="s">
        <v>506</v>
      </c>
      <c r="D216" s="234" t="s">
        <v>179</v>
      </c>
      <c r="E216" s="235" t="s">
        <v>2091</v>
      </c>
      <c r="F216" s="236" t="s">
        <v>2092</v>
      </c>
      <c r="G216" s="237" t="s">
        <v>1953</v>
      </c>
      <c r="H216" s="238">
        <v>1</v>
      </c>
      <c r="I216" s="239"/>
      <c r="J216" s="240">
        <f>ROUND(I216*H216,2)</f>
        <v>0</v>
      </c>
      <c r="K216" s="241"/>
      <c r="L216" s="41"/>
      <c r="M216" s="242" t="s">
        <v>1</v>
      </c>
      <c r="N216" s="243" t="s">
        <v>40</v>
      </c>
      <c r="O216" s="94"/>
      <c r="P216" s="244">
        <f>O216*H216</f>
        <v>0</v>
      </c>
      <c r="Q216" s="244">
        <v>0</v>
      </c>
      <c r="R216" s="244">
        <f>Q216*H216</f>
        <v>0</v>
      </c>
      <c r="S216" s="244">
        <v>0</v>
      </c>
      <c r="T216" s="245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46" t="s">
        <v>241</v>
      </c>
      <c r="AT216" s="246" t="s">
        <v>179</v>
      </c>
      <c r="AU216" s="246" t="s">
        <v>81</v>
      </c>
      <c r="AY216" s="14" t="s">
        <v>177</v>
      </c>
      <c r="BE216" s="247">
        <f>IF(N216="základná",J216,0)</f>
        <v>0</v>
      </c>
      <c r="BF216" s="247">
        <f>IF(N216="znížená",J216,0)</f>
        <v>0</v>
      </c>
      <c r="BG216" s="247">
        <f>IF(N216="zákl. prenesená",J216,0)</f>
        <v>0</v>
      </c>
      <c r="BH216" s="247">
        <f>IF(N216="zníž. prenesená",J216,0)</f>
        <v>0</v>
      </c>
      <c r="BI216" s="247">
        <f>IF(N216="nulová",J216,0)</f>
        <v>0</v>
      </c>
      <c r="BJ216" s="14" t="s">
        <v>87</v>
      </c>
      <c r="BK216" s="247">
        <f>ROUND(I216*H216,2)</f>
        <v>0</v>
      </c>
      <c r="BL216" s="14" t="s">
        <v>241</v>
      </c>
      <c r="BM216" s="246" t="s">
        <v>833</v>
      </c>
    </row>
    <row r="217" s="2" customFormat="1" ht="16.5" customHeight="1">
      <c r="A217" s="35"/>
      <c r="B217" s="36"/>
      <c r="C217" s="234" t="s">
        <v>510</v>
      </c>
      <c r="D217" s="234" t="s">
        <v>179</v>
      </c>
      <c r="E217" s="235" t="s">
        <v>2093</v>
      </c>
      <c r="F217" s="236" t="s">
        <v>2094</v>
      </c>
      <c r="G217" s="237" t="s">
        <v>1953</v>
      </c>
      <c r="H217" s="238">
        <v>16</v>
      </c>
      <c r="I217" s="239"/>
      <c r="J217" s="240">
        <f>ROUND(I217*H217,2)</f>
        <v>0</v>
      </c>
      <c r="K217" s="241"/>
      <c r="L217" s="41"/>
      <c r="M217" s="242" t="s">
        <v>1</v>
      </c>
      <c r="N217" s="243" t="s">
        <v>40</v>
      </c>
      <c r="O217" s="94"/>
      <c r="P217" s="244">
        <f>O217*H217</f>
        <v>0</v>
      </c>
      <c r="Q217" s="244">
        <v>0</v>
      </c>
      <c r="R217" s="244">
        <f>Q217*H217</f>
        <v>0</v>
      </c>
      <c r="S217" s="244">
        <v>0</v>
      </c>
      <c r="T217" s="245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46" t="s">
        <v>241</v>
      </c>
      <c r="AT217" s="246" t="s">
        <v>179</v>
      </c>
      <c r="AU217" s="246" t="s">
        <v>81</v>
      </c>
      <c r="AY217" s="14" t="s">
        <v>177</v>
      </c>
      <c r="BE217" s="247">
        <f>IF(N217="základná",J217,0)</f>
        <v>0</v>
      </c>
      <c r="BF217" s="247">
        <f>IF(N217="znížená",J217,0)</f>
        <v>0</v>
      </c>
      <c r="BG217" s="247">
        <f>IF(N217="zákl. prenesená",J217,0)</f>
        <v>0</v>
      </c>
      <c r="BH217" s="247">
        <f>IF(N217="zníž. prenesená",J217,0)</f>
        <v>0</v>
      </c>
      <c r="BI217" s="247">
        <f>IF(N217="nulová",J217,0)</f>
        <v>0</v>
      </c>
      <c r="BJ217" s="14" t="s">
        <v>87</v>
      </c>
      <c r="BK217" s="247">
        <f>ROUND(I217*H217,2)</f>
        <v>0</v>
      </c>
      <c r="BL217" s="14" t="s">
        <v>241</v>
      </c>
      <c r="BM217" s="246" t="s">
        <v>841</v>
      </c>
    </row>
    <row r="218" s="2" customFormat="1" ht="16.5" customHeight="1">
      <c r="A218" s="35"/>
      <c r="B218" s="36"/>
      <c r="C218" s="234" t="s">
        <v>514</v>
      </c>
      <c r="D218" s="234" t="s">
        <v>179</v>
      </c>
      <c r="E218" s="235" t="s">
        <v>2095</v>
      </c>
      <c r="F218" s="236" t="s">
        <v>2096</v>
      </c>
      <c r="G218" s="237" t="s">
        <v>1953</v>
      </c>
      <c r="H218" s="238">
        <v>3</v>
      </c>
      <c r="I218" s="239"/>
      <c r="J218" s="240">
        <f>ROUND(I218*H218,2)</f>
        <v>0</v>
      </c>
      <c r="K218" s="241"/>
      <c r="L218" s="41"/>
      <c r="M218" s="242" t="s">
        <v>1</v>
      </c>
      <c r="N218" s="243" t="s">
        <v>40</v>
      </c>
      <c r="O218" s="94"/>
      <c r="P218" s="244">
        <f>O218*H218</f>
        <v>0</v>
      </c>
      <c r="Q218" s="244">
        <v>0</v>
      </c>
      <c r="R218" s="244">
        <f>Q218*H218</f>
        <v>0</v>
      </c>
      <c r="S218" s="244">
        <v>0</v>
      </c>
      <c r="T218" s="245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46" t="s">
        <v>241</v>
      </c>
      <c r="AT218" s="246" t="s">
        <v>179</v>
      </c>
      <c r="AU218" s="246" t="s">
        <v>81</v>
      </c>
      <c r="AY218" s="14" t="s">
        <v>177</v>
      </c>
      <c r="BE218" s="247">
        <f>IF(N218="základná",J218,0)</f>
        <v>0</v>
      </c>
      <c r="BF218" s="247">
        <f>IF(N218="znížená",J218,0)</f>
        <v>0</v>
      </c>
      <c r="BG218" s="247">
        <f>IF(N218="zákl. prenesená",J218,0)</f>
        <v>0</v>
      </c>
      <c r="BH218" s="247">
        <f>IF(N218="zníž. prenesená",J218,0)</f>
        <v>0</v>
      </c>
      <c r="BI218" s="247">
        <f>IF(N218="nulová",J218,0)</f>
        <v>0</v>
      </c>
      <c r="BJ218" s="14" t="s">
        <v>87</v>
      </c>
      <c r="BK218" s="247">
        <f>ROUND(I218*H218,2)</f>
        <v>0</v>
      </c>
      <c r="BL218" s="14" t="s">
        <v>241</v>
      </c>
      <c r="BM218" s="246" t="s">
        <v>849</v>
      </c>
    </row>
    <row r="219" s="2" customFormat="1" ht="16.5" customHeight="1">
      <c r="A219" s="35"/>
      <c r="B219" s="36"/>
      <c r="C219" s="234" t="s">
        <v>518</v>
      </c>
      <c r="D219" s="234" t="s">
        <v>179</v>
      </c>
      <c r="E219" s="235" t="s">
        <v>2097</v>
      </c>
      <c r="F219" s="236" t="s">
        <v>2098</v>
      </c>
      <c r="G219" s="237" t="s">
        <v>1953</v>
      </c>
      <c r="H219" s="238">
        <v>2</v>
      </c>
      <c r="I219" s="239"/>
      <c r="J219" s="240">
        <f>ROUND(I219*H219,2)</f>
        <v>0</v>
      </c>
      <c r="K219" s="241"/>
      <c r="L219" s="41"/>
      <c r="M219" s="242" t="s">
        <v>1</v>
      </c>
      <c r="N219" s="243" t="s">
        <v>40</v>
      </c>
      <c r="O219" s="94"/>
      <c r="P219" s="244">
        <f>O219*H219</f>
        <v>0</v>
      </c>
      <c r="Q219" s="244">
        <v>0</v>
      </c>
      <c r="R219" s="244">
        <f>Q219*H219</f>
        <v>0</v>
      </c>
      <c r="S219" s="244">
        <v>0</v>
      </c>
      <c r="T219" s="245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46" t="s">
        <v>241</v>
      </c>
      <c r="AT219" s="246" t="s">
        <v>179</v>
      </c>
      <c r="AU219" s="246" t="s">
        <v>81</v>
      </c>
      <c r="AY219" s="14" t="s">
        <v>177</v>
      </c>
      <c r="BE219" s="247">
        <f>IF(N219="základná",J219,0)</f>
        <v>0</v>
      </c>
      <c r="BF219" s="247">
        <f>IF(N219="znížená",J219,0)</f>
        <v>0</v>
      </c>
      <c r="BG219" s="247">
        <f>IF(N219="zákl. prenesená",J219,0)</f>
        <v>0</v>
      </c>
      <c r="BH219" s="247">
        <f>IF(N219="zníž. prenesená",J219,0)</f>
        <v>0</v>
      </c>
      <c r="BI219" s="247">
        <f>IF(N219="nulová",J219,0)</f>
        <v>0</v>
      </c>
      <c r="BJ219" s="14" t="s">
        <v>87</v>
      </c>
      <c r="BK219" s="247">
        <f>ROUND(I219*H219,2)</f>
        <v>0</v>
      </c>
      <c r="BL219" s="14" t="s">
        <v>241</v>
      </c>
      <c r="BM219" s="246" t="s">
        <v>857</v>
      </c>
    </row>
    <row r="220" s="2" customFormat="1" ht="16.5" customHeight="1">
      <c r="A220" s="35"/>
      <c r="B220" s="36"/>
      <c r="C220" s="234" t="s">
        <v>522</v>
      </c>
      <c r="D220" s="234" t="s">
        <v>179</v>
      </c>
      <c r="E220" s="235" t="s">
        <v>2099</v>
      </c>
      <c r="F220" s="236" t="s">
        <v>2100</v>
      </c>
      <c r="G220" s="237" t="s">
        <v>1953</v>
      </c>
      <c r="H220" s="238">
        <v>4</v>
      </c>
      <c r="I220" s="239"/>
      <c r="J220" s="240">
        <f>ROUND(I220*H220,2)</f>
        <v>0</v>
      </c>
      <c r="K220" s="241"/>
      <c r="L220" s="41"/>
      <c r="M220" s="242" t="s">
        <v>1</v>
      </c>
      <c r="N220" s="243" t="s">
        <v>40</v>
      </c>
      <c r="O220" s="94"/>
      <c r="P220" s="244">
        <f>O220*H220</f>
        <v>0</v>
      </c>
      <c r="Q220" s="244">
        <v>0</v>
      </c>
      <c r="R220" s="244">
        <f>Q220*H220</f>
        <v>0</v>
      </c>
      <c r="S220" s="244">
        <v>0</v>
      </c>
      <c r="T220" s="245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46" t="s">
        <v>241</v>
      </c>
      <c r="AT220" s="246" t="s">
        <v>179</v>
      </c>
      <c r="AU220" s="246" t="s">
        <v>81</v>
      </c>
      <c r="AY220" s="14" t="s">
        <v>177</v>
      </c>
      <c r="BE220" s="247">
        <f>IF(N220="základná",J220,0)</f>
        <v>0</v>
      </c>
      <c r="BF220" s="247">
        <f>IF(N220="znížená",J220,0)</f>
        <v>0</v>
      </c>
      <c r="BG220" s="247">
        <f>IF(N220="zákl. prenesená",J220,0)</f>
        <v>0</v>
      </c>
      <c r="BH220" s="247">
        <f>IF(N220="zníž. prenesená",J220,0)</f>
        <v>0</v>
      </c>
      <c r="BI220" s="247">
        <f>IF(N220="nulová",J220,0)</f>
        <v>0</v>
      </c>
      <c r="BJ220" s="14" t="s">
        <v>87</v>
      </c>
      <c r="BK220" s="247">
        <f>ROUND(I220*H220,2)</f>
        <v>0</v>
      </c>
      <c r="BL220" s="14" t="s">
        <v>241</v>
      </c>
      <c r="BM220" s="246" t="s">
        <v>865</v>
      </c>
    </row>
    <row r="221" s="2" customFormat="1" ht="16.5" customHeight="1">
      <c r="A221" s="35"/>
      <c r="B221" s="36"/>
      <c r="C221" s="234" t="s">
        <v>526</v>
      </c>
      <c r="D221" s="234" t="s">
        <v>179</v>
      </c>
      <c r="E221" s="235" t="s">
        <v>2101</v>
      </c>
      <c r="F221" s="236" t="s">
        <v>2102</v>
      </c>
      <c r="G221" s="237" t="s">
        <v>1953</v>
      </c>
      <c r="H221" s="238">
        <v>1</v>
      </c>
      <c r="I221" s="239"/>
      <c r="J221" s="240">
        <f>ROUND(I221*H221,2)</f>
        <v>0</v>
      </c>
      <c r="K221" s="241"/>
      <c r="L221" s="41"/>
      <c r="M221" s="242" t="s">
        <v>1</v>
      </c>
      <c r="N221" s="243" t="s">
        <v>40</v>
      </c>
      <c r="O221" s="94"/>
      <c r="P221" s="244">
        <f>O221*H221</f>
        <v>0</v>
      </c>
      <c r="Q221" s="244">
        <v>0</v>
      </c>
      <c r="R221" s="244">
        <f>Q221*H221</f>
        <v>0</v>
      </c>
      <c r="S221" s="244">
        <v>0</v>
      </c>
      <c r="T221" s="245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46" t="s">
        <v>241</v>
      </c>
      <c r="AT221" s="246" t="s">
        <v>179</v>
      </c>
      <c r="AU221" s="246" t="s">
        <v>81</v>
      </c>
      <c r="AY221" s="14" t="s">
        <v>177</v>
      </c>
      <c r="BE221" s="247">
        <f>IF(N221="základná",J221,0)</f>
        <v>0</v>
      </c>
      <c r="BF221" s="247">
        <f>IF(N221="znížená",J221,0)</f>
        <v>0</v>
      </c>
      <c r="BG221" s="247">
        <f>IF(N221="zákl. prenesená",J221,0)</f>
        <v>0</v>
      </c>
      <c r="BH221" s="247">
        <f>IF(N221="zníž. prenesená",J221,0)</f>
        <v>0</v>
      </c>
      <c r="BI221" s="247">
        <f>IF(N221="nulová",J221,0)</f>
        <v>0</v>
      </c>
      <c r="BJ221" s="14" t="s">
        <v>87</v>
      </c>
      <c r="BK221" s="247">
        <f>ROUND(I221*H221,2)</f>
        <v>0</v>
      </c>
      <c r="BL221" s="14" t="s">
        <v>241</v>
      </c>
      <c r="BM221" s="246" t="s">
        <v>873</v>
      </c>
    </row>
    <row r="222" s="2" customFormat="1" ht="16.5" customHeight="1">
      <c r="A222" s="35"/>
      <c r="B222" s="36"/>
      <c r="C222" s="234" t="s">
        <v>530</v>
      </c>
      <c r="D222" s="234" t="s">
        <v>179</v>
      </c>
      <c r="E222" s="235" t="s">
        <v>2103</v>
      </c>
      <c r="F222" s="236" t="s">
        <v>2104</v>
      </c>
      <c r="G222" s="237" t="s">
        <v>2040</v>
      </c>
      <c r="H222" s="238">
        <v>3</v>
      </c>
      <c r="I222" s="239"/>
      <c r="J222" s="240">
        <f>ROUND(I222*H222,2)</f>
        <v>0</v>
      </c>
      <c r="K222" s="241"/>
      <c r="L222" s="41"/>
      <c r="M222" s="242" t="s">
        <v>1</v>
      </c>
      <c r="N222" s="243" t="s">
        <v>40</v>
      </c>
      <c r="O222" s="94"/>
      <c r="P222" s="244">
        <f>O222*H222</f>
        <v>0</v>
      </c>
      <c r="Q222" s="244">
        <v>0</v>
      </c>
      <c r="R222" s="244">
        <f>Q222*H222</f>
        <v>0</v>
      </c>
      <c r="S222" s="244">
        <v>0</v>
      </c>
      <c r="T222" s="245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46" t="s">
        <v>241</v>
      </c>
      <c r="AT222" s="246" t="s">
        <v>179</v>
      </c>
      <c r="AU222" s="246" t="s">
        <v>81</v>
      </c>
      <c r="AY222" s="14" t="s">
        <v>177</v>
      </c>
      <c r="BE222" s="247">
        <f>IF(N222="základná",J222,0)</f>
        <v>0</v>
      </c>
      <c r="BF222" s="247">
        <f>IF(N222="znížená",J222,0)</f>
        <v>0</v>
      </c>
      <c r="BG222" s="247">
        <f>IF(N222="zákl. prenesená",J222,0)</f>
        <v>0</v>
      </c>
      <c r="BH222" s="247">
        <f>IF(N222="zníž. prenesená",J222,0)</f>
        <v>0</v>
      </c>
      <c r="BI222" s="247">
        <f>IF(N222="nulová",J222,0)</f>
        <v>0</v>
      </c>
      <c r="BJ222" s="14" t="s">
        <v>87</v>
      </c>
      <c r="BK222" s="247">
        <f>ROUND(I222*H222,2)</f>
        <v>0</v>
      </c>
      <c r="BL222" s="14" t="s">
        <v>241</v>
      </c>
      <c r="BM222" s="246" t="s">
        <v>881</v>
      </c>
    </row>
    <row r="223" s="2" customFormat="1" ht="24.15" customHeight="1">
      <c r="A223" s="35"/>
      <c r="B223" s="36"/>
      <c r="C223" s="234" t="s">
        <v>534</v>
      </c>
      <c r="D223" s="234" t="s">
        <v>179</v>
      </c>
      <c r="E223" s="235" t="s">
        <v>2105</v>
      </c>
      <c r="F223" s="236" t="s">
        <v>2106</v>
      </c>
      <c r="G223" s="237" t="s">
        <v>2040</v>
      </c>
      <c r="H223" s="238">
        <v>3</v>
      </c>
      <c r="I223" s="239"/>
      <c r="J223" s="240">
        <f>ROUND(I223*H223,2)</f>
        <v>0</v>
      </c>
      <c r="K223" s="241"/>
      <c r="L223" s="41"/>
      <c r="M223" s="242" t="s">
        <v>1</v>
      </c>
      <c r="N223" s="243" t="s">
        <v>40</v>
      </c>
      <c r="O223" s="94"/>
      <c r="P223" s="244">
        <f>O223*H223</f>
        <v>0</v>
      </c>
      <c r="Q223" s="244">
        <v>0</v>
      </c>
      <c r="R223" s="244">
        <f>Q223*H223</f>
        <v>0</v>
      </c>
      <c r="S223" s="244">
        <v>0</v>
      </c>
      <c r="T223" s="245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46" t="s">
        <v>241</v>
      </c>
      <c r="AT223" s="246" t="s">
        <v>179</v>
      </c>
      <c r="AU223" s="246" t="s">
        <v>81</v>
      </c>
      <c r="AY223" s="14" t="s">
        <v>177</v>
      </c>
      <c r="BE223" s="247">
        <f>IF(N223="základná",J223,0)</f>
        <v>0</v>
      </c>
      <c r="BF223" s="247">
        <f>IF(N223="znížená",J223,0)</f>
        <v>0</v>
      </c>
      <c r="BG223" s="247">
        <f>IF(N223="zákl. prenesená",J223,0)</f>
        <v>0</v>
      </c>
      <c r="BH223" s="247">
        <f>IF(N223="zníž. prenesená",J223,0)</f>
        <v>0</v>
      </c>
      <c r="BI223" s="247">
        <f>IF(N223="nulová",J223,0)</f>
        <v>0</v>
      </c>
      <c r="BJ223" s="14" t="s">
        <v>87</v>
      </c>
      <c r="BK223" s="247">
        <f>ROUND(I223*H223,2)</f>
        <v>0</v>
      </c>
      <c r="BL223" s="14" t="s">
        <v>241</v>
      </c>
      <c r="BM223" s="246" t="s">
        <v>889</v>
      </c>
    </row>
    <row r="224" s="2" customFormat="1" ht="21.75" customHeight="1">
      <c r="A224" s="35"/>
      <c r="B224" s="36"/>
      <c r="C224" s="234" t="s">
        <v>538</v>
      </c>
      <c r="D224" s="234" t="s">
        <v>179</v>
      </c>
      <c r="E224" s="235" t="s">
        <v>2107</v>
      </c>
      <c r="F224" s="236" t="s">
        <v>2108</v>
      </c>
      <c r="G224" s="237" t="s">
        <v>182</v>
      </c>
      <c r="H224" s="238">
        <v>500</v>
      </c>
      <c r="I224" s="239"/>
      <c r="J224" s="240">
        <f>ROUND(I224*H224,2)</f>
        <v>0</v>
      </c>
      <c r="K224" s="241"/>
      <c r="L224" s="41"/>
      <c r="M224" s="242" t="s">
        <v>1</v>
      </c>
      <c r="N224" s="243" t="s">
        <v>40</v>
      </c>
      <c r="O224" s="94"/>
      <c r="P224" s="244">
        <f>O224*H224</f>
        <v>0</v>
      </c>
      <c r="Q224" s="244">
        <v>0</v>
      </c>
      <c r="R224" s="244">
        <f>Q224*H224</f>
        <v>0</v>
      </c>
      <c r="S224" s="244">
        <v>0</v>
      </c>
      <c r="T224" s="245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46" t="s">
        <v>241</v>
      </c>
      <c r="AT224" s="246" t="s">
        <v>179</v>
      </c>
      <c r="AU224" s="246" t="s">
        <v>81</v>
      </c>
      <c r="AY224" s="14" t="s">
        <v>177</v>
      </c>
      <c r="BE224" s="247">
        <f>IF(N224="základná",J224,0)</f>
        <v>0</v>
      </c>
      <c r="BF224" s="247">
        <f>IF(N224="znížená",J224,0)</f>
        <v>0</v>
      </c>
      <c r="BG224" s="247">
        <f>IF(N224="zákl. prenesená",J224,0)</f>
        <v>0</v>
      </c>
      <c r="BH224" s="247">
        <f>IF(N224="zníž. prenesená",J224,0)</f>
        <v>0</v>
      </c>
      <c r="BI224" s="247">
        <f>IF(N224="nulová",J224,0)</f>
        <v>0</v>
      </c>
      <c r="BJ224" s="14" t="s">
        <v>87</v>
      </c>
      <c r="BK224" s="247">
        <f>ROUND(I224*H224,2)</f>
        <v>0</v>
      </c>
      <c r="BL224" s="14" t="s">
        <v>241</v>
      </c>
      <c r="BM224" s="246" t="s">
        <v>897</v>
      </c>
    </row>
    <row r="225" s="2" customFormat="1" ht="21.75" customHeight="1">
      <c r="A225" s="35"/>
      <c r="B225" s="36"/>
      <c r="C225" s="234" t="s">
        <v>542</v>
      </c>
      <c r="D225" s="234" t="s">
        <v>179</v>
      </c>
      <c r="E225" s="235" t="s">
        <v>2109</v>
      </c>
      <c r="F225" s="236" t="s">
        <v>2110</v>
      </c>
      <c r="G225" s="237" t="s">
        <v>182</v>
      </c>
      <c r="H225" s="238">
        <v>500</v>
      </c>
      <c r="I225" s="239"/>
      <c r="J225" s="240">
        <f>ROUND(I225*H225,2)</f>
        <v>0</v>
      </c>
      <c r="K225" s="241"/>
      <c r="L225" s="41"/>
      <c r="M225" s="242" t="s">
        <v>1</v>
      </c>
      <c r="N225" s="243" t="s">
        <v>40</v>
      </c>
      <c r="O225" s="94"/>
      <c r="P225" s="244">
        <f>O225*H225</f>
        <v>0</v>
      </c>
      <c r="Q225" s="244">
        <v>0</v>
      </c>
      <c r="R225" s="244">
        <f>Q225*H225</f>
        <v>0</v>
      </c>
      <c r="S225" s="244">
        <v>0</v>
      </c>
      <c r="T225" s="245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46" t="s">
        <v>241</v>
      </c>
      <c r="AT225" s="246" t="s">
        <v>179</v>
      </c>
      <c r="AU225" s="246" t="s">
        <v>81</v>
      </c>
      <c r="AY225" s="14" t="s">
        <v>177</v>
      </c>
      <c r="BE225" s="247">
        <f>IF(N225="základná",J225,0)</f>
        <v>0</v>
      </c>
      <c r="BF225" s="247">
        <f>IF(N225="znížená",J225,0)</f>
        <v>0</v>
      </c>
      <c r="BG225" s="247">
        <f>IF(N225="zákl. prenesená",J225,0)</f>
        <v>0</v>
      </c>
      <c r="BH225" s="247">
        <f>IF(N225="zníž. prenesená",J225,0)</f>
        <v>0</v>
      </c>
      <c r="BI225" s="247">
        <f>IF(N225="nulová",J225,0)</f>
        <v>0</v>
      </c>
      <c r="BJ225" s="14" t="s">
        <v>87</v>
      </c>
      <c r="BK225" s="247">
        <f>ROUND(I225*H225,2)</f>
        <v>0</v>
      </c>
      <c r="BL225" s="14" t="s">
        <v>241</v>
      </c>
      <c r="BM225" s="246" t="s">
        <v>905</v>
      </c>
    </row>
    <row r="226" s="2" customFormat="1" ht="16.5" customHeight="1">
      <c r="A226" s="35"/>
      <c r="B226" s="36"/>
      <c r="C226" s="234" t="s">
        <v>546</v>
      </c>
      <c r="D226" s="234" t="s">
        <v>179</v>
      </c>
      <c r="E226" s="235" t="s">
        <v>2111</v>
      </c>
      <c r="F226" s="236" t="s">
        <v>2112</v>
      </c>
      <c r="G226" s="237" t="s">
        <v>2024</v>
      </c>
      <c r="H226" s="238">
        <v>50</v>
      </c>
      <c r="I226" s="239"/>
      <c r="J226" s="240">
        <f>ROUND(I226*H226,2)</f>
        <v>0</v>
      </c>
      <c r="K226" s="241"/>
      <c r="L226" s="41"/>
      <c r="M226" s="242" t="s">
        <v>1</v>
      </c>
      <c r="N226" s="243" t="s">
        <v>40</v>
      </c>
      <c r="O226" s="94"/>
      <c r="P226" s="244">
        <f>O226*H226</f>
        <v>0</v>
      </c>
      <c r="Q226" s="244">
        <v>0</v>
      </c>
      <c r="R226" s="244">
        <f>Q226*H226</f>
        <v>0</v>
      </c>
      <c r="S226" s="244">
        <v>0</v>
      </c>
      <c r="T226" s="245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46" t="s">
        <v>241</v>
      </c>
      <c r="AT226" s="246" t="s">
        <v>179</v>
      </c>
      <c r="AU226" s="246" t="s">
        <v>81</v>
      </c>
      <c r="AY226" s="14" t="s">
        <v>177</v>
      </c>
      <c r="BE226" s="247">
        <f>IF(N226="základná",J226,0)</f>
        <v>0</v>
      </c>
      <c r="BF226" s="247">
        <f>IF(N226="znížená",J226,0)</f>
        <v>0</v>
      </c>
      <c r="BG226" s="247">
        <f>IF(N226="zákl. prenesená",J226,0)</f>
        <v>0</v>
      </c>
      <c r="BH226" s="247">
        <f>IF(N226="zníž. prenesená",J226,0)</f>
        <v>0</v>
      </c>
      <c r="BI226" s="247">
        <f>IF(N226="nulová",J226,0)</f>
        <v>0</v>
      </c>
      <c r="BJ226" s="14" t="s">
        <v>87</v>
      </c>
      <c r="BK226" s="247">
        <f>ROUND(I226*H226,2)</f>
        <v>0</v>
      </c>
      <c r="BL226" s="14" t="s">
        <v>241</v>
      </c>
      <c r="BM226" s="246" t="s">
        <v>913</v>
      </c>
    </row>
    <row r="227" s="2" customFormat="1" ht="24.15" customHeight="1">
      <c r="A227" s="35"/>
      <c r="B227" s="36"/>
      <c r="C227" s="234" t="s">
        <v>550</v>
      </c>
      <c r="D227" s="234" t="s">
        <v>179</v>
      </c>
      <c r="E227" s="235" t="s">
        <v>2113</v>
      </c>
      <c r="F227" s="236" t="s">
        <v>2114</v>
      </c>
      <c r="G227" s="237" t="s">
        <v>263</v>
      </c>
      <c r="H227" s="238">
        <v>0.79500000000000004</v>
      </c>
      <c r="I227" s="239"/>
      <c r="J227" s="240">
        <f>ROUND(I227*H227,2)</f>
        <v>0</v>
      </c>
      <c r="K227" s="241"/>
      <c r="L227" s="41"/>
      <c r="M227" s="242" t="s">
        <v>1</v>
      </c>
      <c r="N227" s="243" t="s">
        <v>40</v>
      </c>
      <c r="O227" s="94"/>
      <c r="P227" s="244">
        <f>O227*H227</f>
        <v>0</v>
      </c>
      <c r="Q227" s="244">
        <v>0</v>
      </c>
      <c r="R227" s="244">
        <f>Q227*H227</f>
        <v>0</v>
      </c>
      <c r="S227" s="244">
        <v>0</v>
      </c>
      <c r="T227" s="245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46" t="s">
        <v>241</v>
      </c>
      <c r="AT227" s="246" t="s">
        <v>179</v>
      </c>
      <c r="AU227" s="246" t="s">
        <v>81</v>
      </c>
      <c r="AY227" s="14" t="s">
        <v>177</v>
      </c>
      <c r="BE227" s="247">
        <f>IF(N227="základná",J227,0)</f>
        <v>0</v>
      </c>
      <c r="BF227" s="247">
        <f>IF(N227="znížená",J227,0)</f>
        <v>0</v>
      </c>
      <c r="BG227" s="247">
        <f>IF(N227="zákl. prenesená",J227,0)</f>
        <v>0</v>
      </c>
      <c r="BH227" s="247">
        <f>IF(N227="zníž. prenesená",J227,0)</f>
        <v>0</v>
      </c>
      <c r="BI227" s="247">
        <f>IF(N227="nulová",J227,0)</f>
        <v>0</v>
      </c>
      <c r="BJ227" s="14" t="s">
        <v>87</v>
      </c>
      <c r="BK227" s="247">
        <f>ROUND(I227*H227,2)</f>
        <v>0</v>
      </c>
      <c r="BL227" s="14" t="s">
        <v>241</v>
      </c>
      <c r="BM227" s="246" t="s">
        <v>922</v>
      </c>
    </row>
    <row r="228" s="12" customFormat="1" ht="25.92" customHeight="1">
      <c r="A228" s="12"/>
      <c r="B228" s="218"/>
      <c r="C228" s="219"/>
      <c r="D228" s="220" t="s">
        <v>73</v>
      </c>
      <c r="E228" s="221" t="s">
        <v>1284</v>
      </c>
      <c r="F228" s="221" t="s">
        <v>2115</v>
      </c>
      <c r="G228" s="219"/>
      <c r="H228" s="219"/>
      <c r="I228" s="222"/>
      <c r="J228" s="223">
        <f>BK228</f>
        <v>0</v>
      </c>
      <c r="K228" s="219"/>
      <c r="L228" s="224"/>
      <c r="M228" s="225"/>
      <c r="N228" s="226"/>
      <c r="O228" s="226"/>
      <c r="P228" s="227">
        <f>SUM(P229:P289)</f>
        <v>0</v>
      </c>
      <c r="Q228" s="226"/>
      <c r="R228" s="227">
        <f>SUM(R229:R289)</f>
        <v>0</v>
      </c>
      <c r="S228" s="226"/>
      <c r="T228" s="228">
        <f>SUM(T229:T289)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29" t="s">
        <v>87</v>
      </c>
      <c r="AT228" s="230" t="s">
        <v>73</v>
      </c>
      <c r="AU228" s="230" t="s">
        <v>74</v>
      </c>
      <c r="AY228" s="229" t="s">
        <v>177</v>
      </c>
      <c r="BK228" s="231">
        <f>SUM(BK229:BK289)</f>
        <v>0</v>
      </c>
    </row>
    <row r="229" s="2" customFormat="1" ht="24.15" customHeight="1">
      <c r="A229" s="35"/>
      <c r="B229" s="36"/>
      <c r="C229" s="234" t="s">
        <v>554</v>
      </c>
      <c r="D229" s="234" t="s">
        <v>179</v>
      </c>
      <c r="E229" s="235" t="s">
        <v>2116</v>
      </c>
      <c r="F229" s="236" t="s">
        <v>2117</v>
      </c>
      <c r="G229" s="237" t="s">
        <v>2040</v>
      </c>
      <c r="H229" s="238">
        <v>8</v>
      </c>
      <c r="I229" s="239"/>
      <c r="J229" s="240">
        <f>ROUND(I229*H229,2)</f>
        <v>0</v>
      </c>
      <c r="K229" s="241"/>
      <c r="L229" s="41"/>
      <c r="M229" s="242" t="s">
        <v>1</v>
      </c>
      <c r="N229" s="243" t="s">
        <v>40</v>
      </c>
      <c r="O229" s="94"/>
      <c r="P229" s="244">
        <f>O229*H229</f>
        <v>0</v>
      </c>
      <c r="Q229" s="244">
        <v>0</v>
      </c>
      <c r="R229" s="244">
        <f>Q229*H229</f>
        <v>0</v>
      </c>
      <c r="S229" s="244">
        <v>0</v>
      </c>
      <c r="T229" s="245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46" t="s">
        <v>241</v>
      </c>
      <c r="AT229" s="246" t="s">
        <v>179</v>
      </c>
      <c r="AU229" s="246" t="s">
        <v>81</v>
      </c>
      <c r="AY229" s="14" t="s">
        <v>177</v>
      </c>
      <c r="BE229" s="247">
        <f>IF(N229="základná",J229,0)</f>
        <v>0</v>
      </c>
      <c r="BF229" s="247">
        <f>IF(N229="znížená",J229,0)</f>
        <v>0</v>
      </c>
      <c r="BG229" s="247">
        <f>IF(N229="zákl. prenesená",J229,0)</f>
        <v>0</v>
      </c>
      <c r="BH229" s="247">
        <f>IF(N229="zníž. prenesená",J229,0)</f>
        <v>0</v>
      </c>
      <c r="BI229" s="247">
        <f>IF(N229="nulová",J229,0)</f>
        <v>0</v>
      </c>
      <c r="BJ229" s="14" t="s">
        <v>87</v>
      </c>
      <c r="BK229" s="247">
        <f>ROUND(I229*H229,2)</f>
        <v>0</v>
      </c>
      <c r="BL229" s="14" t="s">
        <v>241</v>
      </c>
      <c r="BM229" s="246" t="s">
        <v>930</v>
      </c>
    </row>
    <row r="230" s="2" customFormat="1" ht="16.5" customHeight="1">
      <c r="A230" s="35"/>
      <c r="B230" s="36"/>
      <c r="C230" s="248" t="s">
        <v>558</v>
      </c>
      <c r="D230" s="248" t="s">
        <v>270</v>
      </c>
      <c r="E230" s="249" t="s">
        <v>2118</v>
      </c>
      <c r="F230" s="250" t="s">
        <v>2119</v>
      </c>
      <c r="G230" s="251" t="s">
        <v>1953</v>
      </c>
      <c r="H230" s="252">
        <v>8</v>
      </c>
      <c r="I230" s="253"/>
      <c r="J230" s="254">
        <f>ROUND(I230*H230,2)</f>
        <v>0</v>
      </c>
      <c r="K230" s="255"/>
      <c r="L230" s="256"/>
      <c r="M230" s="257" t="s">
        <v>1</v>
      </c>
      <c r="N230" s="258" t="s">
        <v>40</v>
      </c>
      <c r="O230" s="94"/>
      <c r="P230" s="244">
        <f>O230*H230</f>
        <v>0</v>
      </c>
      <c r="Q230" s="244">
        <v>0</v>
      </c>
      <c r="R230" s="244">
        <f>Q230*H230</f>
        <v>0</v>
      </c>
      <c r="S230" s="244">
        <v>0</v>
      </c>
      <c r="T230" s="245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46" t="s">
        <v>307</v>
      </c>
      <c r="AT230" s="246" t="s">
        <v>270</v>
      </c>
      <c r="AU230" s="246" t="s">
        <v>81</v>
      </c>
      <c r="AY230" s="14" t="s">
        <v>177</v>
      </c>
      <c r="BE230" s="247">
        <f>IF(N230="základná",J230,0)</f>
        <v>0</v>
      </c>
      <c r="BF230" s="247">
        <f>IF(N230="znížená",J230,0)</f>
        <v>0</v>
      </c>
      <c r="BG230" s="247">
        <f>IF(N230="zákl. prenesená",J230,0)</f>
        <v>0</v>
      </c>
      <c r="BH230" s="247">
        <f>IF(N230="zníž. prenesená",J230,0)</f>
        <v>0</v>
      </c>
      <c r="BI230" s="247">
        <f>IF(N230="nulová",J230,0)</f>
        <v>0</v>
      </c>
      <c r="BJ230" s="14" t="s">
        <v>87</v>
      </c>
      <c r="BK230" s="247">
        <f>ROUND(I230*H230,2)</f>
        <v>0</v>
      </c>
      <c r="BL230" s="14" t="s">
        <v>241</v>
      </c>
      <c r="BM230" s="246" t="s">
        <v>938</v>
      </c>
    </row>
    <row r="231" s="2" customFormat="1" ht="21.75" customHeight="1">
      <c r="A231" s="35"/>
      <c r="B231" s="36"/>
      <c r="C231" s="248" t="s">
        <v>562</v>
      </c>
      <c r="D231" s="248" t="s">
        <v>270</v>
      </c>
      <c r="E231" s="249" t="s">
        <v>2120</v>
      </c>
      <c r="F231" s="250" t="s">
        <v>2121</v>
      </c>
      <c r="G231" s="251" t="s">
        <v>1953</v>
      </c>
      <c r="H231" s="252">
        <v>8</v>
      </c>
      <c r="I231" s="253"/>
      <c r="J231" s="254">
        <f>ROUND(I231*H231,2)</f>
        <v>0</v>
      </c>
      <c r="K231" s="255"/>
      <c r="L231" s="256"/>
      <c r="M231" s="257" t="s">
        <v>1</v>
      </c>
      <c r="N231" s="258" t="s">
        <v>40</v>
      </c>
      <c r="O231" s="94"/>
      <c r="P231" s="244">
        <f>O231*H231</f>
        <v>0</v>
      </c>
      <c r="Q231" s="244">
        <v>0</v>
      </c>
      <c r="R231" s="244">
        <f>Q231*H231</f>
        <v>0</v>
      </c>
      <c r="S231" s="244">
        <v>0</v>
      </c>
      <c r="T231" s="245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46" t="s">
        <v>307</v>
      </c>
      <c r="AT231" s="246" t="s">
        <v>270</v>
      </c>
      <c r="AU231" s="246" t="s">
        <v>81</v>
      </c>
      <c r="AY231" s="14" t="s">
        <v>177</v>
      </c>
      <c r="BE231" s="247">
        <f>IF(N231="základná",J231,0)</f>
        <v>0</v>
      </c>
      <c r="BF231" s="247">
        <f>IF(N231="znížená",J231,0)</f>
        <v>0</v>
      </c>
      <c r="BG231" s="247">
        <f>IF(N231="zákl. prenesená",J231,0)</f>
        <v>0</v>
      </c>
      <c r="BH231" s="247">
        <f>IF(N231="zníž. prenesená",J231,0)</f>
        <v>0</v>
      </c>
      <c r="BI231" s="247">
        <f>IF(N231="nulová",J231,0)</f>
        <v>0</v>
      </c>
      <c r="BJ231" s="14" t="s">
        <v>87</v>
      </c>
      <c r="BK231" s="247">
        <f>ROUND(I231*H231,2)</f>
        <v>0</v>
      </c>
      <c r="BL231" s="14" t="s">
        <v>241</v>
      </c>
      <c r="BM231" s="246" t="s">
        <v>946</v>
      </c>
    </row>
    <row r="232" s="2" customFormat="1" ht="16.5" customHeight="1">
      <c r="A232" s="35"/>
      <c r="B232" s="36"/>
      <c r="C232" s="248" t="s">
        <v>567</v>
      </c>
      <c r="D232" s="248" t="s">
        <v>270</v>
      </c>
      <c r="E232" s="249" t="s">
        <v>2122</v>
      </c>
      <c r="F232" s="250" t="s">
        <v>2123</v>
      </c>
      <c r="G232" s="251" t="s">
        <v>1953</v>
      </c>
      <c r="H232" s="252">
        <v>8</v>
      </c>
      <c r="I232" s="253"/>
      <c r="J232" s="254">
        <f>ROUND(I232*H232,2)</f>
        <v>0</v>
      </c>
      <c r="K232" s="255"/>
      <c r="L232" s="256"/>
      <c r="M232" s="257" t="s">
        <v>1</v>
      </c>
      <c r="N232" s="258" t="s">
        <v>40</v>
      </c>
      <c r="O232" s="94"/>
      <c r="P232" s="244">
        <f>O232*H232</f>
        <v>0</v>
      </c>
      <c r="Q232" s="244">
        <v>0</v>
      </c>
      <c r="R232" s="244">
        <f>Q232*H232</f>
        <v>0</v>
      </c>
      <c r="S232" s="244">
        <v>0</v>
      </c>
      <c r="T232" s="245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46" t="s">
        <v>307</v>
      </c>
      <c r="AT232" s="246" t="s">
        <v>270</v>
      </c>
      <c r="AU232" s="246" t="s">
        <v>81</v>
      </c>
      <c r="AY232" s="14" t="s">
        <v>177</v>
      </c>
      <c r="BE232" s="247">
        <f>IF(N232="základná",J232,0)</f>
        <v>0</v>
      </c>
      <c r="BF232" s="247">
        <f>IF(N232="znížená",J232,0)</f>
        <v>0</v>
      </c>
      <c r="BG232" s="247">
        <f>IF(N232="zákl. prenesená",J232,0)</f>
        <v>0</v>
      </c>
      <c r="BH232" s="247">
        <f>IF(N232="zníž. prenesená",J232,0)</f>
        <v>0</v>
      </c>
      <c r="BI232" s="247">
        <f>IF(N232="nulová",J232,0)</f>
        <v>0</v>
      </c>
      <c r="BJ232" s="14" t="s">
        <v>87</v>
      </c>
      <c r="BK232" s="247">
        <f>ROUND(I232*H232,2)</f>
        <v>0</v>
      </c>
      <c r="BL232" s="14" t="s">
        <v>241</v>
      </c>
      <c r="BM232" s="246" t="s">
        <v>954</v>
      </c>
    </row>
    <row r="233" s="2" customFormat="1" ht="16.5" customHeight="1">
      <c r="A233" s="35"/>
      <c r="B233" s="36"/>
      <c r="C233" s="248" t="s">
        <v>571</v>
      </c>
      <c r="D233" s="248" t="s">
        <v>270</v>
      </c>
      <c r="E233" s="249" t="s">
        <v>2124</v>
      </c>
      <c r="F233" s="250" t="s">
        <v>2125</v>
      </c>
      <c r="G233" s="251" t="s">
        <v>1953</v>
      </c>
      <c r="H233" s="252">
        <v>8</v>
      </c>
      <c r="I233" s="253"/>
      <c r="J233" s="254">
        <f>ROUND(I233*H233,2)</f>
        <v>0</v>
      </c>
      <c r="K233" s="255"/>
      <c r="L233" s="256"/>
      <c r="M233" s="257" t="s">
        <v>1</v>
      </c>
      <c r="N233" s="258" t="s">
        <v>40</v>
      </c>
      <c r="O233" s="94"/>
      <c r="P233" s="244">
        <f>O233*H233</f>
        <v>0</v>
      </c>
      <c r="Q233" s="244">
        <v>0</v>
      </c>
      <c r="R233" s="244">
        <f>Q233*H233</f>
        <v>0</v>
      </c>
      <c r="S233" s="244">
        <v>0</v>
      </c>
      <c r="T233" s="245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46" t="s">
        <v>307</v>
      </c>
      <c r="AT233" s="246" t="s">
        <v>270</v>
      </c>
      <c r="AU233" s="246" t="s">
        <v>81</v>
      </c>
      <c r="AY233" s="14" t="s">
        <v>177</v>
      </c>
      <c r="BE233" s="247">
        <f>IF(N233="základná",J233,0)</f>
        <v>0</v>
      </c>
      <c r="BF233" s="247">
        <f>IF(N233="znížená",J233,0)</f>
        <v>0</v>
      </c>
      <c r="BG233" s="247">
        <f>IF(N233="zákl. prenesená",J233,0)</f>
        <v>0</v>
      </c>
      <c r="BH233" s="247">
        <f>IF(N233="zníž. prenesená",J233,0)</f>
        <v>0</v>
      </c>
      <c r="BI233" s="247">
        <f>IF(N233="nulová",J233,0)</f>
        <v>0</v>
      </c>
      <c r="BJ233" s="14" t="s">
        <v>87</v>
      </c>
      <c r="BK233" s="247">
        <f>ROUND(I233*H233,2)</f>
        <v>0</v>
      </c>
      <c r="BL233" s="14" t="s">
        <v>241</v>
      </c>
      <c r="BM233" s="246" t="s">
        <v>962</v>
      </c>
    </row>
    <row r="234" s="2" customFormat="1" ht="16.5" customHeight="1">
      <c r="A234" s="35"/>
      <c r="B234" s="36"/>
      <c r="C234" s="234" t="s">
        <v>576</v>
      </c>
      <c r="D234" s="234" t="s">
        <v>179</v>
      </c>
      <c r="E234" s="235" t="s">
        <v>2126</v>
      </c>
      <c r="F234" s="236" t="s">
        <v>2127</v>
      </c>
      <c r="G234" s="237" t="s">
        <v>1953</v>
      </c>
      <c r="H234" s="238">
        <v>8</v>
      </c>
      <c r="I234" s="239"/>
      <c r="J234" s="240">
        <f>ROUND(I234*H234,2)</f>
        <v>0</v>
      </c>
      <c r="K234" s="241"/>
      <c r="L234" s="41"/>
      <c r="M234" s="242" t="s">
        <v>1</v>
      </c>
      <c r="N234" s="243" t="s">
        <v>40</v>
      </c>
      <c r="O234" s="94"/>
      <c r="P234" s="244">
        <f>O234*H234</f>
        <v>0</v>
      </c>
      <c r="Q234" s="244">
        <v>0</v>
      </c>
      <c r="R234" s="244">
        <f>Q234*H234</f>
        <v>0</v>
      </c>
      <c r="S234" s="244">
        <v>0</v>
      </c>
      <c r="T234" s="245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46" t="s">
        <v>241</v>
      </c>
      <c r="AT234" s="246" t="s">
        <v>179</v>
      </c>
      <c r="AU234" s="246" t="s">
        <v>81</v>
      </c>
      <c r="AY234" s="14" t="s">
        <v>177</v>
      </c>
      <c r="BE234" s="247">
        <f>IF(N234="základná",J234,0)</f>
        <v>0</v>
      </c>
      <c r="BF234" s="247">
        <f>IF(N234="znížená",J234,0)</f>
        <v>0</v>
      </c>
      <c r="BG234" s="247">
        <f>IF(N234="zákl. prenesená",J234,0)</f>
        <v>0</v>
      </c>
      <c r="BH234" s="247">
        <f>IF(N234="zníž. prenesená",J234,0)</f>
        <v>0</v>
      </c>
      <c r="BI234" s="247">
        <f>IF(N234="nulová",J234,0)</f>
        <v>0</v>
      </c>
      <c r="BJ234" s="14" t="s">
        <v>87</v>
      </c>
      <c r="BK234" s="247">
        <f>ROUND(I234*H234,2)</f>
        <v>0</v>
      </c>
      <c r="BL234" s="14" t="s">
        <v>241</v>
      </c>
      <c r="BM234" s="246" t="s">
        <v>970</v>
      </c>
    </row>
    <row r="235" s="2" customFormat="1" ht="21.75" customHeight="1">
      <c r="A235" s="35"/>
      <c r="B235" s="36"/>
      <c r="C235" s="234" t="s">
        <v>580</v>
      </c>
      <c r="D235" s="234" t="s">
        <v>179</v>
      </c>
      <c r="E235" s="235" t="s">
        <v>2128</v>
      </c>
      <c r="F235" s="236" t="s">
        <v>2129</v>
      </c>
      <c r="G235" s="237" t="s">
        <v>1953</v>
      </c>
      <c r="H235" s="238">
        <v>8</v>
      </c>
      <c r="I235" s="239"/>
      <c r="J235" s="240">
        <f>ROUND(I235*H235,2)</f>
        <v>0</v>
      </c>
      <c r="K235" s="241"/>
      <c r="L235" s="41"/>
      <c r="M235" s="242" t="s">
        <v>1</v>
      </c>
      <c r="N235" s="243" t="s">
        <v>40</v>
      </c>
      <c r="O235" s="94"/>
      <c r="P235" s="244">
        <f>O235*H235</f>
        <v>0</v>
      </c>
      <c r="Q235" s="244">
        <v>0</v>
      </c>
      <c r="R235" s="244">
        <f>Q235*H235</f>
        <v>0</v>
      </c>
      <c r="S235" s="244">
        <v>0</v>
      </c>
      <c r="T235" s="245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46" t="s">
        <v>241</v>
      </c>
      <c r="AT235" s="246" t="s">
        <v>179</v>
      </c>
      <c r="AU235" s="246" t="s">
        <v>81</v>
      </c>
      <c r="AY235" s="14" t="s">
        <v>177</v>
      </c>
      <c r="BE235" s="247">
        <f>IF(N235="základná",J235,0)</f>
        <v>0</v>
      </c>
      <c r="BF235" s="247">
        <f>IF(N235="znížená",J235,0)</f>
        <v>0</v>
      </c>
      <c r="BG235" s="247">
        <f>IF(N235="zákl. prenesená",J235,0)</f>
        <v>0</v>
      </c>
      <c r="BH235" s="247">
        <f>IF(N235="zníž. prenesená",J235,0)</f>
        <v>0</v>
      </c>
      <c r="BI235" s="247">
        <f>IF(N235="nulová",J235,0)</f>
        <v>0</v>
      </c>
      <c r="BJ235" s="14" t="s">
        <v>87</v>
      </c>
      <c r="BK235" s="247">
        <f>ROUND(I235*H235,2)</f>
        <v>0</v>
      </c>
      <c r="BL235" s="14" t="s">
        <v>241</v>
      </c>
      <c r="BM235" s="246" t="s">
        <v>983</v>
      </c>
    </row>
    <row r="236" s="2" customFormat="1" ht="24.15" customHeight="1">
      <c r="A236" s="35"/>
      <c r="B236" s="36"/>
      <c r="C236" s="234" t="s">
        <v>584</v>
      </c>
      <c r="D236" s="234" t="s">
        <v>179</v>
      </c>
      <c r="E236" s="235" t="s">
        <v>2130</v>
      </c>
      <c r="F236" s="236" t="s">
        <v>2131</v>
      </c>
      <c r="G236" s="237" t="s">
        <v>2040</v>
      </c>
      <c r="H236" s="238">
        <v>4</v>
      </c>
      <c r="I236" s="239"/>
      <c r="J236" s="240">
        <f>ROUND(I236*H236,2)</f>
        <v>0</v>
      </c>
      <c r="K236" s="241"/>
      <c r="L236" s="41"/>
      <c r="M236" s="242" t="s">
        <v>1</v>
      </c>
      <c r="N236" s="243" t="s">
        <v>40</v>
      </c>
      <c r="O236" s="94"/>
      <c r="P236" s="244">
        <f>O236*H236</f>
        <v>0</v>
      </c>
      <c r="Q236" s="244">
        <v>0</v>
      </c>
      <c r="R236" s="244">
        <f>Q236*H236</f>
        <v>0</v>
      </c>
      <c r="S236" s="244">
        <v>0</v>
      </c>
      <c r="T236" s="245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46" t="s">
        <v>241</v>
      </c>
      <c r="AT236" s="246" t="s">
        <v>179</v>
      </c>
      <c r="AU236" s="246" t="s">
        <v>81</v>
      </c>
      <c r="AY236" s="14" t="s">
        <v>177</v>
      </c>
      <c r="BE236" s="247">
        <f>IF(N236="základná",J236,0)</f>
        <v>0</v>
      </c>
      <c r="BF236" s="247">
        <f>IF(N236="znížená",J236,0)</f>
        <v>0</v>
      </c>
      <c r="BG236" s="247">
        <f>IF(N236="zákl. prenesená",J236,0)</f>
        <v>0</v>
      </c>
      <c r="BH236" s="247">
        <f>IF(N236="zníž. prenesená",J236,0)</f>
        <v>0</v>
      </c>
      <c r="BI236" s="247">
        <f>IF(N236="nulová",J236,0)</f>
        <v>0</v>
      </c>
      <c r="BJ236" s="14" t="s">
        <v>87</v>
      </c>
      <c r="BK236" s="247">
        <f>ROUND(I236*H236,2)</f>
        <v>0</v>
      </c>
      <c r="BL236" s="14" t="s">
        <v>241</v>
      </c>
      <c r="BM236" s="246" t="s">
        <v>992</v>
      </c>
    </row>
    <row r="237" s="2" customFormat="1" ht="16.5" customHeight="1">
      <c r="A237" s="35"/>
      <c r="B237" s="36"/>
      <c r="C237" s="234" t="s">
        <v>588</v>
      </c>
      <c r="D237" s="234" t="s">
        <v>179</v>
      </c>
      <c r="E237" s="235" t="s">
        <v>2132</v>
      </c>
      <c r="F237" s="236" t="s">
        <v>2133</v>
      </c>
      <c r="G237" s="237" t="s">
        <v>2040</v>
      </c>
      <c r="H237" s="238">
        <v>4</v>
      </c>
      <c r="I237" s="239"/>
      <c r="J237" s="240">
        <f>ROUND(I237*H237,2)</f>
        <v>0</v>
      </c>
      <c r="K237" s="241"/>
      <c r="L237" s="41"/>
      <c r="M237" s="242" t="s">
        <v>1</v>
      </c>
      <c r="N237" s="243" t="s">
        <v>40</v>
      </c>
      <c r="O237" s="94"/>
      <c r="P237" s="244">
        <f>O237*H237</f>
        <v>0</v>
      </c>
      <c r="Q237" s="244">
        <v>0</v>
      </c>
      <c r="R237" s="244">
        <f>Q237*H237</f>
        <v>0</v>
      </c>
      <c r="S237" s="244">
        <v>0</v>
      </c>
      <c r="T237" s="245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46" t="s">
        <v>241</v>
      </c>
      <c r="AT237" s="246" t="s">
        <v>179</v>
      </c>
      <c r="AU237" s="246" t="s">
        <v>81</v>
      </c>
      <c r="AY237" s="14" t="s">
        <v>177</v>
      </c>
      <c r="BE237" s="247">
        <f>IF(N237="základná",J237,0)</f>
        <v>0</v>
      </c>
      <c r="BF237" s="247">
        <f>IF(N237="znížená",J237,0)</f>
        <v>0</v>
      </c>
      <c r="BG237" s="247">
        <f>IF(N237="zákl. prenesená",J237,0)</f>
        <v>0</v>
      </c>
      <c r="BH237" s="247">
        <f>IF(N237="zníž. prenesená",J237,0)</f>
        <v>0</v>
      </c>
      <c r="BI237" s="247">
        <f>IF(N237="nulová",J237,0)</f>
        <v>0</v>
      </c>
      <c r="BJ237" s="14" t="s">
        <v>87</v>
      </c>
      <c r="BK237" s="247">
        <f>ROUND(I237*H237,2)</f>
        <v>0</v>
      </c>
      <c r="BL237" s="14" t="s">
        <v>241</v>
      </c>
      <c r="BM237" s="246" t="s">
        <v>1000</v>
      </c>
    </row>
    <row r="238" s="2" customFormat="1" ht="16.5" customHeight="1">
      <c r="A238" s="35"/>
      <c r="B238" s="36"/>
      <c r="C238" s="234" t="s">
        <v>592</v>
      </c>
      <c r="D238" s="234" t="s">
        <v>179</v>
      </c>
      <c r="E238" s="235" t="s">
        <v>2134</v>
      </c>
      <c r="F238" s="236" t="s">
        <v>2135</v>
      </c>
      <c r="G238" s="237" t="s">
        <v>2040</v>
      </c>
      <c r="H238" s="238">
        <v>4</v>
      </c>
      <c r="I238" s="239"/>
      <c r="J238" s="240">
        <f>ROUND(I238*H238,2)</f>
        <v>0</v>
      </c>
      <c r="K238" s="241"/>
      <c r="L238" s="41"/>
      <c r="M238" s="242" t="s">
        <v>1</v>
      </c>
      <c r="N238" s="243" t="s">
        <v>40</v>
      </c>
      <c r="O238" s="94"/>
      <c r="P238" s="244">
        <f>O238*H238</f>
        <v>0</v>
      </c>
      <c r="Q238" s="244">
        <v>0</v>
      </c>
      <c r="R238" s="244">
        <f>Q238*H238</f>
        <v>0</v>
      </c>
      <c r="S238" s="244">
        <v>0</v>
      </c>
      <c r="T238" s="245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46" t="s">
        <v>241</v>
      </c>
      <c r="AT238" s="246" t="s">
        <v>179</v>
      </c>
      <c r="AU238" s="246" t="s">
        <v>81</v>
      </c>
      <c r="AY238" s="14" t="s">
        <v>177</v>
      </c>
      <c r="BE238" s="247">
        <f>IF(N238="základná",J238,0)</f>
        <v>0</v>
      </c>
      <c r="BF238" s="247">
        <f>IF(N238="znížená",J238,0)</f>
        <v>0</v>
      </c>
      <c r="BG238" s="247">
        <f>IF(N238="zákl. prenesená",J238,0)</f>
        <v>0</v>
      </c>
      <c r="BH238" s="247">
        <f>IF(N238="zníž. prenesená",J238,0)</f>
        <v>0</v>
      </c>
      <c r="BI238" s="247">
        <f>IF(N238="nulová",J238,0)</f>
        <v>0</v>
      </c>
      <c r="BJ238" s="14" t="s">
        <v>87</v>
      </c>
      <c r="BK238" s="247">
        <f>ROUND(I238*H238,2)</f>
        <v>0</v>
      </c>
      <c r="BL238" s="14" t="s">
        <v>241</v>
      </c>
      <c r="BM238" s="246" t="s">
        <v>1008</v>
      </c>
    </row>
    <row r="239" s="2" customFormat="1" ht="16.5" customHeight="1">
      <c r="A239" s="35"/>
      <c r="B239" s="36"/>
      <c r="C239" s="248" t="s">
        <v>596</v>
      </c>
      <c r="D239" s="248" t="s">
        <v>270</v>
      </c>
      <c r="E239" s="249" t="s">
        <v>2136</v>
      </c>
      <c r="F239" s="250" t="s">
        <v>2137</v>
      </c>
      <c r="G239" s="251" t="s">
        <v>1953</v>
      </c>
      <c r="H239" s="252">
        <v>4</v>
      </c>
      <c r="I239" s="253"/>
      <c r="J239" s="254">
        <f>ROUND(I239*H239,2)</f>
        <v>0</v>
      </c>
      <c r="K239" s="255"/>
      <c r="L239" s="256"/>
      <c r="M239" s="257" t="s">
        <v>1</v>
      </c>
      <c r="N239" s="258" t="s">
        <v>40</v>
      </c>
      <c r="O239" s="94"/>
      <c r="P239" s="244">
        <f>O239*H239</f>
        <v>0</v>
      </c>
      <c r="Q239" s="244">
        <v>0</v>
      </c>
      <c r="R239" s="244">
        <f>Q239*H239</f>
        <v>0</v>
      </c>
      <c r="S239" s="244">
        <v>0</v>
      </c>
      <c r="T239" s="245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46" t="s">
        <v>307</v>
      </c>
      <c r="AT239" s="246" t="s">
        <v>270</v>
      </c>
      <c r="AU239" s="246" t="s">
        <v>81</v>
      </c>
      <c r="AY239" s="14" t="s">
        <v>177</v>
      </c>
      <c r="BE239" s="247">
        <f>IF(N239="základná",J239,0)</f>
        <v>0</v>
      </c>
      <c r="BF239" s="247">
        <f>IF(N239="znížená",J239,0)</f>
        <v>0</v>
      </c>
      <c r="BG239" s="247">
        <f>IF(N239="zákl. prenesená",J239,0)</f>
        <v>0</v>
      </c>
      <c r="BH239" s="247">
        <f>IF(N239="zníž. prenesená",J239,0)</f>
        <v>0</v>
      </c>
      <c r="BI239" s="247">
        <f>IF(N239="nulová",J239,0)</f>
        <v>0</v>
      </c>
      <c r="BJ239" s="14" t="s">
        <v>87</v>
      </c>
      <c r="BK239" s="247">
        <f>ROUND(I239*H239,2)</f>
        <v>0</v>
      </c>
      <c r="BL239" s="14" t="s">
        <v>241</v>
      </c>
      <c r="BM239" s="246" t="s">
        <v>1016</v>
      </c>
    </row>
    <row r="240" s="2" customFormat="1" ht="24.15" customHeight="1">
      <c r="A240" s="35"/>
      <c r="B240" s="36"/>
      <c r="C240" s="234" t="s">
        <v>600</v>
      </c>
      <c r="D240" s="234" t="s">
        <v>179</v>
      </c>
      <c r="E240" s="235" t="s">
        <v>2138</v>
      </c>
      <c r="F240" s="236" t="s">
        <v>2139</v>
      </c>
      <c r="G240" s="237" t="s">
        <v>2040</v>
      </c>
      <c r="H240" s="238">
        <v>18</v>
      </c>
      <c r="I240" s="239"/>
      <c r="J240" s="240">
        <f>ROUND(I240*H240,2)</f>
        <v>0</v>
      </c>
      <c r="K240" s="241"/>
      <c r="L240" s="41"/>
      <c r="M240" s="242" t="s">
        <v>1</v>
      </c>
      <c r="N240" s="243" t="s">
        <v>40</v>
      </c>
      <c r="O240" s="94"/>
      <c r="P240" s="244">
        <f>O240*H240</f>
        <v>0</v>
      </c>
      <c r="Q240" s="244">
        <v>0</v>
      </c>
      <c r="R240" s="244">
        <f>Q240*H240</f>
        <v>0</v>
      </c>
      <c r="S240" s="244">
        <v>0</v>
      </c>
      <c r="T240" s="245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46" t="s">
        <v>241</v>
      </c>
      <c r="AT240" s="246" t="s">
        <v>179</v>
      </c>
      <c r="AU240" s="246" t="s">
        <v>81</v>
      </c>
      <c r="AY240" s="14" t="s">
        <v>177</v>
      </c>
      <c r="BE240" s="247">
        <f>IF(N240="základná",J240,0)</f>
        <v>0</v>
      </c>
      <c r="BF240" s="247">
        <f>IF(N240="znížená",J240,0)</f>
        <v>0</v>
      </c>
      <c r="BG240" s="247">
        <f>IF(N240="zákl. prenesená",J240,0)</f>
        <v>0</v>
      </c>
      <c r="BH240" s="247">
        <f>IF(N240="zníž. prenesená",J240,0)</f>
        <v>0</v>
      </c>
      <c r="BI240" s="247">
        <f>IF(N240="nulová",J240,0)</f>
        <v>0</v>
      </c>
      <c r="BJ240" s="14" t="s">
        <v>87</v>
      </c>
      <c r="BK240" s="247">
        <f>ROUND(I240*H240,2)</f>
        <v>0</v>
      </c>
      <c r="BL240" s="14" t="s">
        <v>241</v>
      </c>
      <c r="BM240" s="246" t="s">
        <v>1024</v>
      </c>
    </row>
    <row r="241" s="2" customFormat="1" ht="21.75" customHeight="1">
      <c r="A241" s="35"/>
      <c r="B241" s="36"/>
      <c r="C241" s="234" t="s">
        <v>604</v>
      </c>
      <c r="D241" s="234" t="s">
        <v>179</v>
      </c>
      <c r="E241" s="235" t="s">
        <v>2140</v>
      </c>
      <c r="F241" s="236" t="s">
        <v>2141</v>
      </c>
      <c r="G241" s="237" t="s">
        <v>2040</v>
      </c>
      <c r="H241" s="238">
        <v>18</v>
      </c>
      <c r="I241" s="239"/>
      <c r="J241" s="240">
        <f>ROUND(I241*H241,2)</f>
        <v>0</v>
      </c>
      <c r="K241" s="241"/>
      <c r="L241" s="41"/>
      <c r="M241" s="242" t="s">
        <v>1</v>
      </c>
      <c r="N241" s="243" t="s">
        <v>40</v>
      </c>
      <c r="O241" s="94"/>
      <c r="P241" s="244">
        <f>O241*H241</f>
        <v>0</v>
      </c>
      <c r="Q241" s="244">
        <v>0</v>
      </c>
      <c r="R241" s="244">
        <f>Q241*H241</f>
        <v>0</v>
      </c>
      <c r="S241" s="244">
        <v>0</v>
      </c>
      <c r="T241" s="245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46" t="s">
        <v>241</v>
      </c>
      <c r="AT241" s="246" t="s">
        <v>179</v>
      </c>
      <c r="AU241" s="246" t="s">
        <v>81</v>
      </c>
      <c r="AY241" s="14" t="s">
        <v>177</v>
      </c>
      <c r="BE241" s="247">
        <f>IF(N241="základná",J241,0)</f>
        <v>0</v>
      </c>
      <c r="BF241" s="247">
        <f>IF(N241="znížená",J241,0)</f>
        <v>0</v>
      </c>
      <c r="BG241" s="247">
        <f>IF(N241="zákl. prenesená",J241,0)</f>
        <v>0</v>
      </c>
      <c r="BH241" s="247">
        <f>IF(N241="zníž. prenesená",J241,0)</f>
        <v>0</v>
      </c>
      <c r="BI241" s="247">
        <f>IF(N241="nulová",J241,0)</f>
        <v>0</v>
      </c>
      <c r="BJ241" s="14" t="s">
        <v>87</v>
      </c>
      <c r="BK241" s="247">
        <f>ROUND(I241*H241,2)</f>
        <v>0</v>
      </c>
      <c r="BL241" s="14" t="s">
        <v>241</v>
      </c>
      <c r="BM241" s="246" t="s">
        <v>1032</v>
      </c>
    </row>
    <row r="242" s="2" customFormat="1" ht="24.15" customHeight="1">
      <c r="A242" s="35"/>
      <c r="B242" s="36"/>
      <c r="C242" s="234" t="s">
        <v>608</v>
      </c>
      <c r="D242" s="234" t="s">
        <v>179</v>
      </c>
      <c r="E242" s="235" t="s">
        <v>2142</v>
      </c>
      <c r="F242" s="236" t="s">
        <v>2143</v>
      </c>
      <c r="G242" s="237" t="s">
        <v>2040</v>
      </c>
      <c r="H242" s="238">
        <v>1</v>
      </c>
      <c r="I242" s="239"/>
      <c r="J242" s="240">
        <f>ROUND(I242*H242,2)</f>
        <v>0</v>
      </c>
      <c r="K242" s="241"/>
      <c r="L242" s="41"/>
      <c r="M242" s="242" t="s">
        <v>1</v>
      </c>
      <c r="N242" s="243" t="s">
        <v>40</v>
      </c>
      <c r="O242" s="94"/>
      <c r="P242" s="244">
        <f>O242*H242</f>
        <v>0</v>
      </c>
      <c r="Q242" s="244">
        <v>0</v>
      </c>
      <c r="R242" s="244">
        <f>Q242*H242</f>
        <v>0</v>
      </c>
      <c r="S242" s="244">
        <v>0</v>
      </c>
      <c r="T242" s="245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46" t="s">
        <v>241</v>
      </c>
      <c r="AT242" s="246" t="s">
        <v>179</v>
      </c>
      <c r="AU242" s="246" t="s">
        <v>81</v>
      </c>
      <c r="AY242" s="14" t="s">
        <v>177</v>
      </c>
      <c r="BE242" s="247">
        <f>IF(N242="základná",J242,0)</f>
        <v>0</v>
      </c>
      <c r="BF242" s="247">
        <f>IF(N242="znížená",J242,0)</f>
        <v>0</v>
      </c>
      <c r="BG242" s="247">
        <f>IF(N242="zákl. prenesená",J242,0)</f>
        <v>0</v>
      </c>
      <c r="BH242" s="247">
        <f>IF(N242="zníž. prenesená",J242,0)</f>
        <v>0</v>
      </c>
      <c r="BI242" s="247">
        <f>IF(N242="nulová",J242,0)</f>
        <v>0</v>
      </c>
      <c r="BJ242" s="14" t="s">
        <v>87</v>
      </c>
      <c r="BK242" s="247">
        <f>ROUND(I242*H242,2)</f>
        <v>0</v>
      </c>
      <c r="BL242" s="14" t="s">
        <v>241</v>
      </c>
      <c r="BM242" s="246" t="s">
        <v>1040</v>
      </c>
    </row>
    <row r="243" s="2" customFormat="1" ht="24.15" customHeight="1">
      <c r="A243" s="35"/>
      <c r="B243" s="36"/>
      <c r="C243" s="234" t="s">
        <v>612</v>
      </c>
      <c r="D243" s="234" t="s">
        <v>179</v>
      </c>
      <c r="E243" s="235" t="s">
        <v>2144</v>
      </c>
      <c r="F243" s="236" t="s">
        <v>2145</v>
      </c>
      <c r="G243" s="237" t="s">
        <v>2040</v>
      </c>
      <c r="H243" s="238">
        <v>1</v>
      </c>
      <c r="I243" s="239"/>
      <c r="J243" s="240">
        <f>ROUND(I243*H243,2)</f>
        <v>0</v>
      </c>
      <c r="K243" s="241"/>
      <c r="L243" s="41"/>
      <c r="M243" s="242" t="s">
        <v>1</v>
      </c>
      <c r="N243" s="243" t="s">
        <v>40</v>
      </c>
      <c r="O243" s="94"/>
      <c r="P243" s="244">
        <f>O243*H243</f>
        <v>0</v>
      </c>
      <c r="Q243" s="244">
        <v>0</v>
      </c>
      <c r="R243" s="244">
        <f>Q243*H243</f>
        <v>0</v>
      </c>
      <c r="S243" s="244">
        <v>0</v>
      </c>
      <c r="T243" s="245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46" t="s">
        <v>241</v>
      </c>
      <c r="AT243" s="246" t="s">
        <v>179</v>
      </c>
      <c r="AU243" s="246" t="s">
        <v>81</v>
      </c>
      <c r="AY243" s="14" t="s">
        <v>177</v>
      </c>
      <c r="BE243" s="247">
        <f>IF(N243="základná",J243,0)</f>
        <v>0</v>
      </c>
      <c r="BF243" s="247">
        <f>IF(N243="znížená",J243,0)</f>
        <v>0</v>
      </c>
      <c r="BG243" s="247">
        <f>IF(N243="zákl. prenesená",J243,0)</f>
        <v>0</v>
      </c>
      <c r="BH243" s="247">
        <f>IF(N243="zníž. prenesená",J243,0)</f>
        <v>0</v>
      </c>
      <c r="BI243" s="247">
        <f>IF(N243="nulová",J243,0)</f>
        <v>0</v>
      </c>
      <c r="BJ243" s="14" t="s">
        <v>87</v>
      </c>
      <c r="BK243" s="247">
        <f>ROUND(I243*H243,2)</f>
        <v>0</v>
      </c>
      <c r="BL243" s="14" t="s">
        <v>241</v>
      </c>
      <c r="BM243" s="246" t="s">
        <v>1048</v>
      </c>
    </row>
    <row r="244" s="2" customFormat="1" ht="16.5" customHeight="1">
      <c r="A244" s="35"/>
      <c r="B244" s="36"/>
      <c r="C244" s="234" t="s">
        <v>616</v>
      </c>
      <c r="D244" s="234" t="s">
        <v>179</v>
      </c>
      <c r="E244" s="235" t="s">
        <v>2146</v>
      </c>
      <c r="F244" s="236" t="s">
        <v>2147</v>
      </c>
      <c r="G244" s="237" t="s">
        <v>1953</v>
      </c>
      <c r="H244" s="238">
        <v>1</v>
      </c>
      <c r="I244" s="239"/>
      <c r="J244" s="240">
        <f>ROUND(I244*H244,2)</f>
        <v>0</v>
      </c>
      <c r="K244" s="241"/>
      <c r="L244" s="41"/>
      <c r="M244" s="242" t="s">
        <v>1</v>
      </c>
      <c r="N244" s="243" t="s">
        <v>40</v>
      </c>
      <c r="O244" s="94"/>
      <c r="P244" s="244">
        <f>O244*H244</f>
        <v>0</v>
      </c>
      <c r="Q244" s="244">
        <v>0</v>
      </c>
      <c r="R244" s="244">
        <f>Q244*H244</f>
        <v>0</v>
      </c>
      <c r="S244" s="244">
        <v>0</v>
      </c>
      <c r="T244" s="245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46" t="s">
        <v>241</v>
      </c>
      <c r="AT244" s="246" t="s">
        <v>179</v>
      </c>
      <c r="AU244" s="246" t="s">
        <v>81</v>
      </c>
      <c r="AY244" s="14" t="s">
        <v>177</v>
      </c>
      <c r="BE244" s="247">
        <f>IF(N244="základná",J244,0)</f>
        <v>0</v>
      </c>
      <c r="BF244" s="247">
        <f>IF(N244="znížená",J244,0)</f>
        <v>0</v>
      </c>
      <c r="BG244" s="247">
        <f>IF(N244="zákl. prenesená",J244,0)</f>
        <v>0</v>
      </c>
      <c r="BH244" s="247">
        <f>IF(N244="zníž. prenesená",J244,0)</f>
        <v>0</v>
      </c>
      <c r="BI244" s="247">
        <f>IF(N244="nulová",J244,0)</f>
        <v>0</v>
      </c>
      <c r="BJ244" s="14" t="s">
        <v>87</v>
      </c>
      <c r="BK244" s="247">
        <f>ROUND(I244*H244,2)</f>
        <v>0</v>
      </c>
      <c r="BL244" s="14" t="s">
        <v>241</v>
      </c>
      <c r="BM244" s="246" t="s">
        <v>1059</v>
      </c>
    </row>
    <row r="245" s="2" customFormat="1" ht="24.15" customHeight="1">
      <c r="A245" s="35"/>
      <c r="B245" s="36"/>
      <c r="C245" s="234" t="s">
        <v>620</v>
      </c>
      <c r="D245" s="234" t="s">
        <v>179</v>
      </c>
      <c r="E245" s="235" t="s">
        <v>2148</v>
      </c>
      <c r="F245" s="236" t="s">
        <v>2149</v>
      </c>
      <c r="G245" s="237" t="s">
        <v>2040</v>
      </c>
      <c r="H245" s="238">
        <v>1</v>
      </c>
      <c r="I245" s="239"/>
      <c r="J245" s="240">
        <f>ROUND(I245*H245,2)</f>
        <v>0</v>
      </c>
      <c r="K245" s="241"/>
      <c r="L245" s="41"/>
      <c r="M245" s="242" t="s">
        <v>1</v>
      </c>
      <c r="N245" s="243" t="s">
        <v>40</v>
      </c>
      <c r="O245" s="94"/>
      <c r="P245" s="244">
        <f>O245*H245</f>
        <v>0</v>
      </c>
      <c r="Q245" s="244">
        <v>0</v>
      </c>
      <c r="R245" s="244">
        <f>Q245*H245</f>
        <v>0</v>
      </c>
      <c r="S245" s="244">
        <v>0</v>
      </c>
      <c r="T245" s="245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46" t="s">
        <v>241</v>
      </c>
      <c r="AT245" s="246" t="s">
        <v>179</v>
      </c>
      <c r="AU245" s="246" t="s">
        <v>81</v>
      </c>
      <c r="AY245" s="14" t="s">
        <v>177</v>
      </c>
      <c r="BE245" s="247">
        <f>IF(N245="základná",J245,0)</f>
        <v>0</v>
      </c>
      <c r="BF245" s="247">
        <f>IF(N245="znížená",J245,0)</f>
        <v>0</v>
      </c>
      <c r="BG245" s="247">
        <f>IF(N245="zákl. prenesená",J245,0)</f>
        <v>0</v>
      </c>
      <c r="BH245" s="247">
        <f>IF(N245="zníž. prenesená",J245,0)</f>
        <v>0</v>
      </c>
      <c r="BI245" s="247">
        <f>IF(N245="nulová",J245,0)</f>
        <v>0</v>
      </c>
      <c r="BJ245" s="14" t="s">
        <v>87</v>
      </c>
      <c r="BK245" s="247">
        <f>ROUND(I245*H245,2)</f>
        <v>0</v>
      </c>
      <c r="BL245" s="14" t="s">
        <v>241</v>
      </c>
      <c r="BM245" s="246" t="s">
        <v>1067</v>
      </c>
    </row>
    <row r="246" s="2" customFormat="1" ht="16.5" customHeight="1">
      <c r="A246" s="35"/>
      <c r="B246" s="36"/>
      <c r="C246" s="248" t="s">
        <v>624</v>
      </c>
      <c r="D246" s="248" t="s">
        <v>270</v>
      </c>
      <c r="E246" s="249" t="s">
        <v>2150</v>
      </c>
      <c r="F246" s="250" t="s">
        <v>2151</v>
      </c>
      <c r="G246" s="251" t="s">
        <v>1953</v>
      </c>
      <c r="H246" s="252">
        <v>1</v>
      </c>
      <c r="I246" s="253"/>
      <c r="J246" s="254">
        <f>ROUND(I246*H246,2)</f>
        <v>0</v>
      </c>
      <c r="K246" s="255"/>
      <c r="L246" s="256"/>
      <c r="M246" s="257" t="s">
        <v>1</v>
      </c>
      <c r="N246" s="258" t="s">
        <v>40</v>
      </c>
      <c r="O246" s="94"/>
      <c r="P246" s="244">
        <f>O246*H246</f>
        <v>0</v>
      </c>
      <c r="Q246" s="244">
        <v>0</v>
      </c>
      <c r="R246" s="244">
        <f>Q246*H246</f>
        <v>0</v>
      </c>
      <c r="S246" s="244">
        <v>0</v>
      </c>
      <c r="T246" s="245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46" t="s">
        <v>307</v>
      </c>
      <c r="AT246" s="246" t="s">
        <v>270</v>
      </c>
      <c r="AU246" s="246" t="s">
        <v>81</v>
      </c>
      <c r="AY246" s="14" t="s">
        <v>177</v>
      </c>
      <c r="BE246" s="247">
        <f>IF(N246="základná",J246,0)</f>
        <v>0</v>
      </c>
      <c r="BF246" s="247">
        <f>IF(N246="znížená",J246,0)</f>
        <v>0</v>
      </c>
      <c r="BG246" s="247">
        <f>IF(N246="zákl. prenesená",J246,0)</f>
        <v>0</v>
      </c>
      <c r="BH246" s="247">
        <f>IF(N246="zníž. prenesená",J246,0)</f>
        <v>0</v>
      </c>
      <c r="BI246" s="247">
        <f>IF(N246="nulová",J246,0)</f>
        <v>0</v>
      </c>
      <c r="BJ246" s="14" t="s">
        <v>87</v>
      </c>
      <c r="BK246" s="247">
        <f>ROUND(I246*H246,2)</f>
        <v>0</v>
      </c>
      <c r="BL246" s="14" t="s">
        <v>241</v>
      </c>
      <c r="BM246" s="246" t="s">
        <v>1075</v>
      </c>
    </row>
    <row r="247" s="2" customFormat="1" ht="16.5" customHeight="1">
      <c r="A247" s="35"/>
      <c r="B247" s="36"/>
      <c r="C247" s="234" t="s">
        <v>628</v>
      </c>
      <c r="D247" s="234" t="s">
        <v>179</v>
      </c>
      <c r="E247" s="235" t="s">
        <v>2152</v>
      </c>
      <c r="F247" s="236" t="s">
        <v>2153</v>
      </c>
      <c r="G247" s="237" t="s">
        <v>2040</v>
      </c>
      <c r="H247" s="238">
        <v>1</v>
      </c>
      <c r="I247" s="239"/>
      <c r="J247" s="240">
        <f>ROUND(I247*H247,2)</f>
        <v>0</v>
      </c>
      <c r="K247" s="241"/>
      <c r="L247" s="41"/>
      <c r="M247" s="242" t="s">
        <v>1</v>
      </c>
      <c r="N247" s="243" t="s">
        <v>40</v>
      </c>
      <c r="O247" s="94"/>
      <c r="P247" s="244">
        <f>O247*H247</f>
        <v>0</v>
      </c>
      <c r="Q247" s="244">
        <v>0</v>
      </c>
      <c r="R247" s="244">
        <f>Q247*H247</f>
        <v>0</v>
      </c>
      <c r="S247" s="244">
        <v>0</v>
      </c>
      <c r="T247" s="245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46" t="s">
        <v>241</v>
      </c>
      <c r="AT247" s="246" t="s">
        <v>179</v>
      </c>
      <c r="AU247" s="246" t="s">
        <v>81</v>
      </c>
      <c r="AY247" s="14" t="s">
        <v>177</v>
      </c>
      <c r="BE247" s="247">
        <f>IF(N247="základná",J247,0)</f>
        <v>0</v>
      </c>
      <c r="BF247" s="247">
        <f>IF(N247="znížená",J247,0)</f>
        <v>0</v>
      </c>
      <c r="BG247" s="247">
        <f>IF(N247="zákl. prenesená",J247,0)</f>
        <v>0</v>
      </c>
      <c r="BH247" s="247">
        <f>IF(N247="zníž. prenesená",J247,0)</f>
        <v>0</v>
      </c>
      <c r="BI247" s="247">
        <f>IF(N247="nulová",J247,0)</f>
        <v>0</v>
      </c>
      <c r="BJ247" s="14" t="s">
        <v>87</v>
      </c>
      <c r="BK247" s="247">
        <f>ROUND(I247*H247,2)</f>
        <v>0</v>
      </c>
      <c r="BL247" s="14" t="s">
        <v>241</v>
      </c>
      <c r="BM247" s="246" t="s">
        <v>1083</v>
      </c>
    </row>
    <row r="248" s="2" customFormat="1" ht="16.5" customHeight="1">
      <c r="A248" s="35"/>
      <c r="B248" s="36"/>
      <c r="C248" s="248" t="s">
        <v>632</v>
      </c>
      <c r="D248" s="248" t="s">
        <v>270</v>
      </c>
      <c r="E248" s="249" t="s">
        <v>2154</v>
      </c>
      <c r="F248" s="250" t="s">
        <v>2155</v>
      </c>
      <c r="G248" s="251" t="s">
        <v>1953</v>
      </c>
      <c r="H248" s="252">
        <v>1</v>
      </c>
      <c r="I248" s="253"/>
      <c r="J248" s="254">
        <f>ROUND(I248*H248,2)</f>
        <v>0</v>
      </c>
      <c r="K248" s="255"/>
      <c r="L248" s="256"/>
      <c r="M248" s="257" t="s">
        <v>1</v>
      </c>
      <c r="N248" s="258" t="s">
        <v>40</v>
      </c>
      <c r="O248" s="94"/>
      <c r="P248" s="244">
        <f>O248*H248</f>
        <v>0</v>
      </c>
      <c r="Q248" s="244">
        <v>0</v>
      </c>
      <c r="R248" s="244">
        <f>Q248*H248</f>
        <v>0</v>
      </c>
      <c r="S248" s="244">
        <v>0</v>
      </c>
      <c r="T248" s="245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46" t="s">
        <v>307</v>
      </c>
      <c r="AT248" s="246" t="s">
        <v>270</v>
      </c>
      <c r="AU248" s="246" t="s">
        <v>81</v>
      </c>
      <c r="AY248" s="14" t="s">
        <v>177</v>
      </c>
      <c r="BE248" s="247">
        <f>IF(N248="základná",J248,0)</f>
        <v>0</v>
      </c>
      <c r="BF248" s="247">
        <f>IF(N248="znížená",J248,0)</f>
        <v>0</v>
      </c>
      <c r="BG248" s="247">
        <f>IF(N248="zákl. prenesená",J248,0)</f>
        <v>0</v>
      </c>
      <c r="BH248" s="247">
        <f>IF(N248="zníž. prenesená",J248,0)</f>
        <v>0</v>
      </c>
      <c r="BI248" s="247">
        <f>IF(N248="nulová",J248,0)</f>
        <v>0</v>
      </c>
      <c r="BJ248" s="14" t="s">
        <v>87</v>
      </c>
      <c r="BK248" s="247">
        <f>ROUND(I248*H248,2)</f>
        <v>0</v>
      </c>
      <c r="BL248" s="14" t="s">
        <v>241</v>
      </c>
      <c r="BM248" s="246" t="s">
        <v>1091</v>
      </c>
    </row>
    <row r="249" s="2" customFormat="1" ht="16.5" customHeight="1">
      <c r="A249" s="35"/>
      <c r="B249" s="36"/>
      <c r="C249" s="248" t="s">
        <v>636</v>
      </c>
      <c r="D249" s="248" t="s">
        <v>270</v>
      </c>
      <c r="E249" s="249" t="s">
        <v>2156</v>
      </c>
      <c r="F249" s="250" t="s">
        <v>2157</v>
      </c>
      <c r="G249" s="251" t="s">
        <v>1953</v>
      </c>
      <c r="H249" s="252">
        <v>1</v>
      </c>
      <c r="I249" s="253"/>
      <c r="J249" s="254">
        <f>ROUND(I249*H249,2)</f>
        <v>0</v>
      </c>
      <c r="K249" s="255"/>
      <c r="L249" s="256"/>
      <c r="M249" s="257" t="s">
        <v>1</v>
      </c>
      <c r="N249" s="258" t="s">
        <v>40</v>
      </c>
      <c r="O249" s="94"/>
      <c r="P249" s="244">
        <f>O249*H249</f>
        <v>0</v>
      </c>
      <c r="Q249" s="244">
        <v>0</v>
      </c>
      <c r="R249" s="244">
        <f>Q249*H249</f>
        <v>0</v>
      </c>
      <c r="S249" s="244">
        <v>0</v>
      </c>
      <c r="T249" s="245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46" t="s">
        <v>307</v>
      </c>
      <c r="AT249" s="246" t="s">
        <v>270</v>
      </c>
      <c r="AU249" s="246" t="s">
        <v>81</v>
      </c>
      <c r="AY249" s="14" t="s">
        <v>177</v>
      </c>
      <c r="BE249" s="247">
        <f>IF(N249="základná",J249,0)</f>
        <v>0</v>
      </c>
      <c r="BF249" s="247">
        <f>IF(N249="znížená",J249,0)</f>
        <v>0</v>
      </c>
      <c r="BG249" s="247">
        <f>IF(N249="zákl. prenesená",J249,0)</f>
        <v>0</v>
      </c>
      <c r="BH249" s="247">
        <f>IF(N249="zníž. prenesená",J249,0)</f>
        <v>0</v>
      </c>
      <c r="BI249" s="247">
        <f>IF(N249="nulová",J249,0)</f>
        <v>0</v>
      </c>
      <c r="BJ249" s="14" t="s">
        <v>87</v>
      </c>
      <c r="BK249" s="247">
        <f>ROUND(I249*H249,2)</f>
        <v>0</v>
      </c>
      <c r="BL249" s="14" t="s">
        <v>241</v>
      </c>
      <c r="BM249" s="246" t="s">
        <v>1099</v>
      </c>
    </row>
    <row r="250" s="2" customFormat="1" ht="16.5" customHeight="1">
      <c r="A250" s="35"/>
      <c r="B250" s="36"/>
      <c r="C250" s="234" t="s">
        <v>640</v>
      </c>
      <c r="D250" s="234" t="s">
        <v>179</v>
      </c>
      <c r="E250" s="235" t="s">
        <v>2158</v>
      </c>
      <c r="F250" s="236" t="s">
        <v>2159</v>
      </c>
      <c r="G250" s="237" t="s">
        <v>2040</v>
      </c>
      <c r="H250" s="238">
        <v>1</v>
      </c>
      <c r="I250" s="239"/>
      <c r="J250" s="240">
        <f>ROUND(I250*H250,2)</f>
        <v>0</v>
      </c>
      <c r="K250" s="241"/>
      <c r="L250" s="41"/>
      <c r="M250" s="242" t="s">
        <v>1</v>
      </c>
      <c r="N250" s="243" t="s">
        <v>40</v>
      </c>
      <c r="O250" s="94"/>
      <c r="P250" s="244">
        <f>O250*H250</f>
        <v>0</v>
      </c>
      <c r="Q250" s="244">
        <v>0</v>
      </c>
      <c r="R250" s="244">
        <f>Q250*H250</f>
        <v>0</v>
      </c>
      <c r="S250" s="244">
        <v>0</v>
      </c>
      <c r="T250" s="245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46" t="s">
        <v>241</v>
      </c>
      <c r="AT250" s="246" t="s">
        <v>179</v>
      </c>
      <c r="AU250" s="246" t="s">
        <v>81</v>
      </c>
      <c r="AY250" s="14" t="s">
        <v>177</v>
      </c>
      <c r="BE250" s="247">
        <f>IF(N250="základná",J250,0)</f>
        <v>0</v>
      </c>
      <c r="BF250" s="247">
        <f>IF(N250="znížená",J250,0)</f>
        <v>0</v>
      </c>
      <c r="BG250" s="247">
        <f>IF(N250="zákl. prenesená",J250,0)</f>
        <v>0</v>
      </c>
      <c r="BH250" s="247">
        <f>IF(N250="zníž. prenesená",J250,0)</f>
        <v>0</v>
      </c>
      <c r="BI250" s="247">
        <f>IF(N250="nulová",J250,0)</f>
        <v>0</v>
      </c>
      <c r="BJ250" s="14" t="s">
        <v>87</v>
      </c>
      <c r="BK250" s="247">
        <f>ROUND(I250*H250,2)</f>
        <v>0</v>
      </c>
      <c r="BL250" s="14" t="s">
        <v>241</v>
      </c>
      <c r="BM250" s="246" t="s">
        <v>1107</v>
      </c>
    </row>
    <row r="251" s="2" customFormat="1" ht="24.15" customHeight="1">
      <c r="A251" s="35"/>
      <c r="B251" s="36"/>
      <c r="C251" s="234" t="s">
        <v>644</v>
      </c>
      <c r="D251" s="234" t="s">
        <v>179</v>
      </c>
      <c r="E251" s="235" t="s">
        <v>2160</v>
      </c>
      <c r="F251" s="236" t="s">
        <v>2161</v>
      </c>
      <c r="G251" s="237" t="s">
        <v>2040</v>
      </c>
      <c r="H251" s="238">
        <v>1</v>
      </c>
      <c r="I251" s="239"/>
      <c r="J251" s="240">
        <f>ROUND(I251*H251,2)</f>
        <v>0</v>
      </c>
      <c r="K251" s="241"/>
      <c r="L251" s="41"/>
      <c r="M251" s="242" t="s">
        <v>1</v>
      </c>
      <c r="N251" s="243" t="s">
        <v>40</v>
      </c>
      <c r="O251" s="94"/>
      <c r="P251" s="244">
        <f>O251*H251</f>
        <v>0</v>
      </c>
      <c r="Q251" s="244">
        <v>0</v>
      </c>
      <c r="R251" s="244">
        <f>Q251*H251</f>
        <v>0</v>
      </c>
      <c r="S251" s="244">
        <v>0</v>
      </c>
      <c r="T251" s="245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46" t="s">
        <v>241</v>
      </c>
      <c r="AT251" s="246" t="s">
        <v>179</v>
      </c>
      <c r="AU251" s="246" t="s">
        <v>81</v>
      </c>
      <c r="AY251" s="14" t="s">
        <v>177</v>
      </c>
      <c r="BE251" s="247">
        <f>IF(N251="základná",J251,0)</f>
        <v>0</v>
      </c>
      <c r="BF251" s="247">
        <f>IF(N251="znížená",J251,0)</f>
        <v>0</v>
      </c>
      <c r="BG251" s="247">
        <f>IF(N251="zákl. prenesená",J251,0)</f>
        <v>0</v>
      </c>
      <c r="BH251" s="247">
        <f>IF(N251="zníž. prenesená",J251,0)</f>
        <v>0</v>
      </c>
      <c r="BI251" s="247">
        <f>IF(N251="nulová",J251,0)</f>
        <v>0</v>
      </c>
      <c r="BJ251" s="14" t="s">
        <v>87</v>
      </c>
      <c r="BK251" s="247">
        <f>ROUND(I251*H251,2)</f>
        <v>0</v>
      </c>
      <c r="BL251" s="14" t="s">
        <v>241</v>
      </c>
      <c r="BM251" s="246" t="s">
        <v>1115</v>
      </c>
    </row>
    <row r="252" s="2" customFormat="1" ht="24.15" customHeight="1">
      <c r="A252" s="35"/>
      <c r="B252" s="36"/>
      <c r="C252" s="234" t="s">
        <v>648</v>
      </c>
      <c r="D252" s="234" t="s">
        <v>179</v>
      </c>
      <c r="E252" s="235" t="s">
        <v>2162</v>
      </c>
      <c r="F252" s="236" t="s">
        <v>2163</v>
      </c>
      <c r="G252" s="237" t="s">
        <v>2040</v>
      </c>
      <c r="H252" s="238">
        <v>1</v>
      </c>
      <c r="I252" s="239"/>
      <c r="J252" s="240">
        <f>ROUND(I252*H252,2)</f>
        <v>0</v>
      </c>
      <c r="K252" s="241"/>
      <c r="L252" s="41"/>
      <c r="M252" s="242" t="s">
        <v>1</v>
      </c>
      <c r="N252" s="243" t="s">
        <v>40</v>
      </c>
      <c r="O252" s="94"/>
      <c r="P252" s="244">
        <f>O252*H252</f>
        <v>0</v>
      </c>
      <c r="Q252" s="244">
        <v>0</v>
      </c>
      <c r="R252" s="244">
        <f>Q252*H252</f>
        <v>0</v>
      </c>
      <c r="S252" s="244">
        <v>0</v>
      </c>
      <c r="T252" s="245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46" t="s">
        <v>241</v>
      </c>
      <c r="AT252" s="246" t="s">
        <v>179</v>
      </c>
      <c r="AU252" s="246" t="s">
        <v>81</v>
      </c>
      <c r="AY252" s="14" t="s">
        <v>177</v>
      </c>
      <c r="BE252" s="247">
        <f>IF(N252="základná",J252,0)</f>
        <v>0</v>
      </c>
      <c r="BF252" s="247">
        <f>IF(N252="znížená",J252,0)</f>
        <v>0</v>
      </c>
      <c r="BG252" s="247">
        <f>IF(N252="zákl. prenesená",J252,0)</f>
        <v>0</v>
      </c>
      <c r="BH252" s="247">
        <f>IF(N252="zníž. prenesená",J252,0)</f>
        <v>0</v>
      </c>
      <c r="BI252" s="247">
        <f>IF(N252="nulová",J252,0)</f>
        <v>0</v>
      </c>
      <c r="BJ252" s="14" t="s">
        <v>87</v>
      </c>
      <c r="BK252" s="247">
        <f>ROUND(I252*H252,2)</f>
        <v>0</v>
      </c>
      <c r="BL252" s="14" t="s">
        <v>241</v>
      </c>
      <c r="BM252" s="246" t="s">
        <v>1123</v>
      </c>
    </row>
    <row r="253" s="2" customFormat="1" ht="21.75" customHeight="1">
      <c r="A253" s="35"/>
      <c r="B253" s="36"/>
      <c r="C253" s="234" t="s">
        <v>652</v>
      </c>
      <c r="D253" s="234" t="s">
        <v>179</v>
      </c>
      <c r="E253" s="235" t="s">
        <v>2164</v>
      </c>
      <c r="F253" s="236" t="s">
        <v>2165</v>
      </c>
      <c r="G253" s="237" t="s">
        <v>1953</v>
      </c>
      <c r="H253" s="238">
        <v>1</v>
      </c>
      <c r="I253" s="239"/>
      <c r="J253" s="240">
        <f>ROUND(I253*H253,2)</f>
        <v>0</v>
      </c>
      <c r="K253" s="241"/>
      <c r="L253" s="41"/>
      <c r="M253" s="242" t="s">
        <v>1</v>
      </c>
      <c r="N253" s="243" t="s">
        <v>40</v>
      </c>
      <c r="O253" s="94"/>
      <c r="P253" s="244">
        <f>O253*H253</f>
        <v>0</v>
      </c>
      <c r="Q253" s="244">
        <v>0</v>
      </c>
      <c r="R253" s="244">
        <f>Q253*H253</f>
        <v>0</v>
      </c>
      <c r="S253" s="244">
        <v>0</v>
      </c>
      <c r="T253" s="245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46" t="s">
        <v>241</v>
      </c>
      <c r="AT253" s="246" t="s">
        <v>179</v>
      </c>
      <c r="AU253" s="246" t="s">
        <v>81</v>
      </c>
      <c r="AY253" s="14" t="s">
        <v>177</v>
      </c>
      <c r="BE253" s="247">
        <f>IF(N253="základná",J253,0)</f>
        <v>0</v>
      </c>
      <c r="BF253" s="247">
        <f>IF(N253="znížená",J253,0)</f>
        <v>0</v>
      </c>
      <c r="BG253" s="247">
        <f>IF(N253="zákl. prenesená",J253,0)</f>
        <v>0</v>
      </c>
      <c r="BH253" s="247">
        <f>IF(N253="zníž. prenesená",J253,0)</f>
        <v>0</v>
      </c>
      <c r="BI253" s="247">
        <f>IF(N253="nulová",J253,0)</f>
        <v>0</v>
      </c>
      <c r="BJ253" s="14" t="s">
        <v>87</v>
      </c>
      <c r="BK253" s="247">
        <f>ROUND(I253*H253,2)</f>
        <v>0</v>
      </c>
      <c r="BL253" s="14" t="s">
        <v>241</v>
      </c>
      <c r="BM253" s="246" t="s">
        <v>1131</v>
      </c>
    </row>
    <row r="254" s="2" customFormat="1" ht="24.15" customHeight="1">
      <c r="A254" s="35"/>
      <c r="B254" s="36"/>
      <c r="C254" s="234" t="s">
        <v>656</v>
      </c>
      <c r="D254" s="234" t="s">
        <v>179</v>
      </c>
      <c r="E254" s="235" t="s">
        <v>2166</v>
      </c>
      <c r="F254" s="236" t="s">
        <v>2167</v>
      </c>
      <c r="G254" s="237" t="s">
        <v>2040</v>
      </c>
      <c r="H254" s="238">
        <v>1</v>
      </c>
      <c r="I254" s="239"/>
      <c r="J254" s="240">
        <f>ROUND(I254*H254,2)</f>
        <v>0</v>
      </c>
      <c r="K254" s="241"/>
      <c r="L254" s="41"/>
      <c r="M254" s="242" t="s">
        <v>1</v>
      </c>
      <c r="N254" s="243" t="s">
        <v>40</v>
      </c>
      <c r="O254" s="94"/>
      <c r="P254" s="244">
        <f>O254*H254</f>
        <v>0</v>
      </c>
      <c r="Q254" s="244">
        <v>0</v>
      </c>
      <c r="R254" s="244">
        <f>Q254*H254</f>
        <v>0</v>
      </c>
      <c r="S254" s="244">
        <v>0</v>
      </c>
      <c r="T254" s="245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46" t="s">
        <v>241</v>
      </c>
      <c r="AT254" s="246" t="s">
        <v>179</v>
      </c>
      <c r="AU254" s="246" t="s">
        <v>81</v>
      </c>
      <c r="AY254" s="14" t="s">
        <v>177</v>
      </c>
      <c r="BE254" s="247">
        <f>IF(N254="základná",J254,0)</f>
        <v>0</v>
      </c>
      <c r="BF254" s="247">
        <f>IF(N254="znížená",J254,0)</f>
        <v>0</v>
      </c>
      <c r="BG254" s="247">
        <f>IF(N254="zákl. prenesená",J254,0)</f>
        <v>0</v>
      </c>
      <c r="BH254" s="247">
        <f>IF(N254="zníž. prenesená",J254,0)</f>
        <v>0</v>
      </c>
      <c r="BI254" s="247">
        <f>IF(N254="nulová",J254,0)</f>
        <v>0</v>
      </c>
      <c r="BJ254" s="14" t="s">
        <v>87</v>
      </c>
      <c r="BK254" s="247">
        <f>ROUND(I254*H254,2)</f>
        <v>0</v>
      </c>
      <c r="BL254" s="14" t="s">
        <v>241</v>
      </c>
      <c r="BM254" s="246" t="s">
        <v>1139</v>
      </c>
    </row>
    <row r="255" s="2" customFormat="1" ht="16.5" customHeight="1">
      <c r="A255" s="35"/>
      <c r="B255" s="36"/>
      <c r="C255" s="248" t="s">
        <v>660</v>
      </c>
      <c r="D255" s="248" t="s">
        <v>270</v>
      </c>
      <c r="E255" s="249" t="s">
        <v>2168</v>
      </c>
      <c r="F255" s="250" t="s">
        <v>2169</v>
      </c>
      <c r="G255" s="251" t="s">
        <v>1953</v>
      </c>
      <c r="H255" s="252">
        <v>1</v>
      </c>
      <c r="I255" s="253"/>
      <c r="J255" s="254">
        <f>ROUND(I255*H255,2)</f>
        <v>0</v>
      </c>
      <c r="K255" s="255"/>
      <c r="L255" s="256"/>
      <c r="M255" s="257" t="s">
        <v>1</v>
      </c>
      <c r="N255" s="258" t="s">
        <v>40</v>
      </c>
      <c r="O255" s="94"/>
      <c r="P255" s="244">
        <f>O255*H255</f>
        <v>0</v>
      </c>
      <c r="Q255" s="244">
        <v>0</v>
      </c>
      <c r="R255" s="244">
        <f>Q255*H255</f>
        <v>0</v>
      </c>
      <c r="S255" s="244">
        <v>0</v>
      </c>
      <c r="T255" s="245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46" t="s">
        <v>307</v>
      </c>
      <c r="AT255" s="246" t="s">
        <v>270</v>
      </c>
      <c r="AU255" s="246" t="s">
        <v>81</v>
      </c>
      <c r="AY255" s="14" t="s">
        <v>177</v>
      </c>
      <c r="BE255" s="247">
        <f>IF(N255="základná",J255,0)</f>
        <v>0</v>
      </c>
      <c r="BF255" s="247">
        <f>IF(N255="znížená",J255,0)</f>
        <v>0</v>
      </c>
      <c r="BG255" s="247">
        <f>IF(N255="zákl. prenesená",J255,0)</f>
        <v>0</v>
      </c>
      <c r="BH255" s="247">
        <f>IF(N255="zníž. prenesená",J255,0)</f>
        <v>0</v>
      </c>
      <c r="BI255" s="247">
        <f>IF(N255="nulová",J255,0)</f>
        <v>0</v>
      </c>
      <c r="BJ255" s="14" t="s">
        <v>87</v>
      </c>
      <c r="BK255" s="247">
        <f>ROUND(I255*H255,2)</f>
        <v>0</v>
      </c>
      <c r="BL255" s="14" t="s">
        <v>241</v>
      </c>
      <c r="BM255" s="246" t="s">
        <v>1147</v>
      </c>
    </row>
    <row r="256" s="2" customFormat="1" ht="16.5" customHeight="1">
      <c r="A256" s="35"/>
      <c r="B256" s="36"/>
      <c r="C256" s="248" t="s">
        <v>664</v>
      </c>
      <c r="D256" s="248" t="s">
        <v>270</v>
      </c>
      <c r="E256" s="249" t="s">
        <v>2170</v>
      </c>
      <c r="F256" s="250" t="s">
        <v>2171</v>
      </c>
      <c r="G256" s="251" t="s">
        <v>1953</v>
      </c>
      <c r="H256" s="252">
        <v>1</v>
      </c>
      <c r="I256" s="253"/>
      <c r="J256" s="254">
        <f>ROUND(I256*H256,2)</f>
        <v>0</v>
      </c>
      <c r="K256" s="255"/>
      <c r="L256" s="256"/>
      <c r="M256" s="257" t="s">
        <v>1</v>
      </c>
      <c r="N256" s="258" t="s">
        <v>40</v>
      </c>
      <c r="O256" s="94"/>
      <c r="P256" s="244">
        <f>O256*H256</f>
        <v>0</v>
      </c>
      <c r="Q256" s="244">
        <v>0</v>
      </c>
      <c r="R256" s="244">
        <f>Q256*H256</f>
        <v>0</v>
      </c>
      <c r="S256" s="244">
        <v>0</v>
      </c>
      <c r="T256" s="245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46" t="s">
        <v>307</v>
      </c>
      <c r="AT256" s="246" t="s">
        <v>270</v>
      </c>
      <c r="AU256" s="246" t="s">
        <v>81</v>
      </c>
      <c r="AY256" s="14" t="s">
        <v>177</v>
      </c>
      <c r="BE256" s="247">
        <f>IF(N256="základná",J256,0)</f>
        <v>0</v>
      </c>
      <c r="BF256" s="247">
        <f>IF(N256="znížená",J256,0)</f>
        <v>0</v>
      </c>
      <c r="BG256" s="247">
        <f>IF(N256="zákl. prenesená",J256,0)</f>
        <v>0</v>
      </c>
      <c r="BH256" s="247">
        <f>IF(N256="zníž. prenesená",J256,0)</f>
        <v>0</v>
      </c>
      <c r="BI256" s="247">
        <f>IF(N256="nulová",J256,0)</f>
        <v>0</v>
      </c>
      <c r="BJ256" s="14" t="s">
        <v>87</v>
      </c>
      <c r="BK256" s="247">
        <f>ROUND(I256*H256,2)</f>
        <v>0</v>
      </c>
      <c r="BL256" s="14" t="s">
        <v>241</v>
      </c>
      <c r="BM256" s="246" t="s">
        <v>1156</v>
      </c>
    </row>
    <row r="257" s="2" customFormat="1" ht="16.5" customHeight="1">
      <c r="A257" s="35"/>
      <c r="B257" s="36"/>
      <c r="C257" s="248" t="s">
        <v>668</v>
      </c>
      <c r="D257" s="248" t="s">
        <v>270</v>
      </c>
      <c r="E257" s="249" t="s">
        <v>2172</v>
      </c>
      <c r="F257" s="250" t="s">
        <v>2173</v>
      </c>
      <c r="G257" s="251" t="s">
        <v>1953</v>
      </c>
      <c r="H257" s="252">
        <v>1</v>
      </c>
      <c r="I257" s="253"/>
      <c r="J257" s="254">
        <f>ROUND(I257*H257,2)</f>
        <v>0</v>
      </c>
      <c r="K257" s="255"/>
      <c r="L257" s="256"/>
      <c r="M257" s="257" t="s">
        <v>1</v>
      </c>
      <c r="N257" s="258" t="s">
        <v>40</v>
      </c>
      <c r="O257" s="94"/>
      <c r="P257" s="244">
        <f>O257*H257</f>
        <v>0</v>
      </c>
      <c r="Q257" s="244">
        <v>0</v>
      </c>
      <c r="R257" s="244">
        <f>Q257*H257</f>
        <v>0</v>
      </c>
      <c r="S257" s="244">
        <v>0</v>
      </c>
      <c r="T257" s="245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46" t="s">
        <v>307</v>
      </c>
      <c r="AT257" s="246" t="s">
        <v>270</v>
      </c>
      <c r="AU257" s="246" t="s">
        <v>81</v>
      </c>
      <c r="AY257" s="14" t="s">
        <v>177</v>
      </c>
      <c r="BE257" s="247">
        <f>IF(N257="základná",J257,0)</f>
        <v>0</v>
      </c>
      <c r="BF257" s="247">
        <f>IF(N257="znížená",J257,0)</f>
        <v>0</v>
      </c>
      <c r="BG257" s="247">
        <f>IF(N257="zákl. prenesená",J257,0)</f>
        <v>0</v>
      </c>
      <c r="BH257" s="247">
        <f>IF(N257="zníž. prenesená",J257,0)</f>
        <v>0</v>
      </c>
      <c r="BI257" s="247">
        <f>IF(N257="nulová",J257,0)</f>
        <v>0</v>
      </c>
      <c r="BJ257" s="14" t="s">
        <v>87</v>
      </c>
      <c r="BK257" s="247">
        <f>ROUND(I257*H257,2)</f>
        <v>0</v>
      </c>
      <c r="BL257" s="14" t="s">
        <v>241</v>
      </c>
      <c r="BM257" s="246" t="s">
        <v>1164</v>
      </c>
    </row>
    <row r="258" s="2" customFormat="1" ht="16.5" customHeight="1">
      <c r="A258" s="35"/>
      <c r="B258" s="36"/>
      <c r="C258" s="248" t="s">
        <v>672</v>
      </c>
      <c r="D258" s="248" t="s">
        <v>270</v>
      </c>
      <c r="E258" s="249" t="s">
        <v>2174</v>
      </c>
      <c r="F258" s="250" t="s">
        <v>2175</v>
      </c>
      <c r="G258" s="251" t="s">
        <v>1953</v>
      </c>
      <c r="H258" s="252">
        <v>1</v>
      </c>
      <c r="I258" s="253"/>
      <c r="J258" s="254">
        <f>ROUND(I258*H258,2)</f>
        <v>0</v>
      </c>
      <c r="K258" s="255"/>
      <c r="L258" s="256"/>
      <c r="M258" s="257" t="s">
        <v>1</v>
      </c>
      <c r="N258" s="258" t="s">
        <v>40</v>
      </c>
      <c r="O258" s="94"/>
      <c r="P258" s="244">
        <f>O258*H258</f>
        <v>0</v>
      </c>
      <c r="Q258" s="244">
        <v>0</v>
      </c>
      <c r="R258" s="244">
        <f>Q258*H258</f>
        <v>0</v>
      </c>
      <c r="S258" s="244">
        <v>0</v>
      </c>
      <c r="T258" s="245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46" t="s">
        <v>307</v>
      </c>
      <c r="AT258" s="246" t="s">
        <v>270</v>
      </c>
      <c r="AU258" s="246" t="s">
        <v>81</v>
      </c>
      <c r="AY258" s="14" t="s">
        <v>177</v>
      </c>
      <c r="BE258" s="247">
        <f>IF(N258="základná",J258,0)</f>
        <v>0</v>
      </c>
      <c r="BF258" s="247">
        <f>IF(N258="znížená",J258,0)</f>
        <v>0</v>
      </c>
      <c r="BG258" s="247">
        <f>IF(N258="zákl. prenesená",J258,0)</f>
        <v>0</v>
      </c>
      <c r="BH258" s="247">
        <f>IF(N258="zníž. prenesená",J258,0)</f>
        <v>0</v>
      </c>
      <c r="BI258" s="247">
        <f>IF(N258="nulová",J258,0)</f>
        <v>0</v>
      </c>
      <c r="BJ258" s="14" t="s">
        <v>87</v>
      </c>
      <c r="BK258" s="247">
        <f>ROUND(I258*H258,2)</f>
        <v>0</v>
      </c>
      <c r="BL258" s="14" t="s">
        <v>241</v>
      </c>
      <c r="BM258" s="246" t="s">
        <v>1170</v>
      </c>
    </row>
    <row r="259" s="2" customFormat="1" ht="16.5" customHeight="1">
      <c r="A259" s="35"/>
      <c r="B259" s="36"/>
      <c r="C259" s="234" t="s">
        <v>676</v>
      </c>
      <c r="D259" s="234" t="s">
        <v>179</v>
      </c>
      <c r="E259" s="235" t="s">
        <v>2176</v>
      </c>
      <c r="F259" s="236" t="s">
        <v>2177</v>
      </c>
      <c r="G259" s="237" t="s">
        <v>2040</v>
      </c>
      <c r="H259" s="238">
        <v>1</v>
      </c>
      <c r="I259" s="239"/>
      <c r="J259" s="240">
        <f>ROUND(I259*H259,2)</f>
        <v>0</v>
      </c>
      <c r="K259" s="241"/>
      <c r="L259" s="41"/>
      <c r="M259" s="242" t="s">
        <v>1</v>
      </c>
      <c r="N259" s="243" t="s">
        <v>40</v>
      </c>
      <c r="O259" s="94"/>
      <c r="P259" s="244">
        <f>O259*H259</f>
        <v>0</v>
      </c>
      <c r="Q259" s="244">
        <v>0</v>
      </c>
      <c r="R259" s="244">
        <f>Q259*H259</f>
        <v>0</v>
      </c>
      <c r="S259" s="244">
        <v>0</v>
      </c>
      <c r="T259" s="245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46" t="s">
        <v>241</v>
      </c>
      <c r="AT259" s="246" t="s">
        <v>179</v>
      </c>
      <c r="AU259" s="246" t="s">
        <v>81</v>
      </c>
      <c r="AY259" s="14" t="s">
        <v>177</v>
      </c>
      <c r="BE259" s="247">
        <f>IF(N259="základná",J259,0)</f>
        <v>0</v>
      </c>
      <c r="BF259" s="247">
        <f>IF(N259="znížená",J259,0)</f>
        <v>0</v>
      </c>
      <c r="BG259" s="247">
        <f>IF(N259="zákl. prenesená",J259,0)</f>
        <v>0</v>
      </c>
      <c r="BH259" s="247">
        <f>IF(N259="zníž. prenesená",J259,0)</f>
        <v>0</v>
      </c>
      <c r="BI259" s="247">
        <f>IF(N259="nulová",J259,0)</f>
        <v>0</v>
      </c>
      <c r="BJ259" s="14" t="s">
        <v>87</v>
      </c>
      <c r="BK259" s="247">
        <f>ROUND(I259*H259,2)</f>
        <v>0</v>
      </c>
      <c r="BL259" s="14" t="s">
        <v>241</v>
      </c>
      <c r="BM259" s="246" t="s">
        <v>1178</v>
      </c>
    </row>
    <row r="260" s="2" customFormat="1" ht="21.75" customHeight="1">
      <c r="A260" s="35"/>
      <c r="B260" s="36"/>
      <c r="C260" s="248" t="s">
        <v>680</v>
      </c>
      <c r="D260" s="248" t="s">
        <v>270</v>
      </c>
      <c r="E260" s="249" t="s">
        <v>2178</v>
      </c>
      <c r="F260" s="250" t="s">
        <v>2179</v>
      </c>
      <c r="G260" s="251" t="s">
        <v>1953</v>
      </c>
      <c r="H260" s="252">
        <v>1</v>
      </c>
      <c r="I260" s="253"/>
      <c r="J260" s="254">
        <f>ROUND(I260*H260,2)</f>
        <v>0</v>
      </c>
      <c r="K260" s="255"/>
      <c r="L260" s="256"/>
      <c r="M260" s="257" t="s">
        <v>1</v>
      </c>
      <c r="N260" s="258" t="s">
        <v>40</v>
      </c>
      <c r="O260" s="94"/>
      <c r="P260" s="244">
        <f>O260*H260</f>
        <v>0</v>
      </c>
      <c r="Q260" s="244">
        <v>0</v>
      </c>
      <c r="R260" s="244">
        <f>Q260*H260</f>
        <v>0</v>
      </c>
      <c r="S260" s="244">
        <v>0</v>
      </c>
      <c r="T260" s="245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46" t="s">
        <v>307</v>
      </c>
      <c r="AT260" s="246" t="s">
        <v>270</v>
      </c>
      <c r="AU260" s="246" t="s">
        <v>81</v>
      </c>
      <c r="AY260" s="14" t="s">
        <v>177</v>
      </c>
      <c r="BE260" s="247">
        <f>IF(N260="základná",J260,0)</f>
        <v>0</v>
      </c>
      <c r="BF260" s="247">
        <f>IF(N260="znížená",J260,0)</f>
        <v>0</v>
      </c>
      <c r="BG260" s="247">
        <f>IF(N260="zákl. prenesená",J260,0)</f>
        <v>0</v>
      </c>
      <c r="BH260" s="247">
        <f>IF(N260="zníž. prenesená",J260,0)</f>
        <v>0</v>
      </c>
      <c r="BI260" s="247">
        <f>IF(N260="nulová",J260,0)</f>
        <v>0</v>
      </c>
      <c r="BJ260" s="14" t="s">
        <v>87</v>
      </c>
      <c r="BK260" s="247">
        <f>ROUND(I260*H260,2)</f>
        <v>0</v>
      </c>
      <c r="BL260" s="14" t="s">
        <v>241</v>
      </c>
      <c r="BM260" s="246" t="s">
        <v>1188</v>
      </c>
    </row>
    <row r="261" s="2" customFormat="1" ht="16.5" customHeight="1">
      <c r="A261" s="35"/>
      <c r="B261" s="36"/>
      <c r="C261" s="234" t="s">
        <v>684</v>
      </c>
      <c r="D261" s="234" t="s">
        <v>179</v>
      </c>
      <c r="E261" s="235" t="s">
        <v>2180</v>
      </c>
      <c r="F261" s="236" t="s">
        <v>2181</v>
      </c>
      <c r="G261" s="237" t="s">
        <v>2040</v>
      </c>
      <c r="H261" s="238">
        <v>6</v>
      </c>
      <c r="I261" s="239"/>
      <c r="J261" s="240">
        <f>ROUND(I261*H261,2)</f>
        <v>0</v>
      </c>
      <c r="K261" s="241"/>
      <c r="L261" s="41"/>
      <c r="M261" s="242" t="s">
        <v>1</v>
      </c>
      <c r="N261" s="243" t="s">
        <v>40</v>
      </c>
      <c r="O261" s="94"/>
      <c r="P261" s="244">
        <f>O261*H261</f>
        <v>0</v>
      </c>
      <c r="Q261" s="244">
        <v>0</v>
      </c>
      <c r="R261" s="244">
        <f>Q261*H261</f>
        <v>0</v>
      </c>
      <c r="S261" s="244">
        <v>0</v>
      </c>
      <c r="T261" s="245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46" t="s">
        <v>241</v>
      </c>
      <c r="AT261" s="246" t="s">
        <v>179</v>
      </c>
      <c r="AU261" s="246" t="s">
        <v>81</v>
      </c>
      <c r="AY261" s="14" t="s">
        <v>177</v>
      </c>
      <c r="BE261" s="247">
        <f>IF(N261="základná",J261,0)</f>
        <v>0</v>
      </c>
      <c r="BF261" s="247">
        <f>IF(N261="znížená",J261,0)</f>
        <v>0</v>
      </c>
      <c r="BG261" s="247">
        <f>IF(N261="zákl. prenesená",J261,0)</f>
        <v>0</v>
      </c>
      <c r="BH261" s="247">
        <f>IF(N261="zníž. prenesená",J261,0)</f>
        <v>0</v>
      </c>
      <c r="BI261" s="247">
        <f>IF(N261="nulová",J261,0)</f>
        <v>0</v>
      </c>
      <c r="BJ261" s="14" t="s">
        <v>87</v>
      </c>
      <c r="BK261" s="247">
        <f>ROUND(I261*H261,2)</f>
        <v>0</v>
      </c>
      <c r="BL261" s="14" t="s">
        <v>241</v>
      </c>
      <c r="BM261" s="246" t="s">
        <v>1196</v>
      </c>
    </row>
    <row r="262" s="2" customFormat="1" ht="16.5" customHeight="1">
      <c r="A262" s="35"/>
      <c r="B262" s="36"/>
      <c r="C262" s="234" t="s">
        <v>688</v>
      </c>
      <c r="D262" s="234" t="s">
        <v>179</v>
      </c>
      <c r="E262" s="235" t="s">
        <v>2182</v>
      </c>
      <c r="F262" s="236" t="s">
        <v>2183</v>
      </c>
      <c r="G262" s="237" t="s">
        <v>2040</v>
      </c>
      <c r="H262" s="238">
        <v>1</v>
      </c>
      <c r="I262" s="239"/>
      <c r="J262" s="240">
        <f>ROUND(I262*H262,2)</f>
        <v>0</v>
      </c>
      <c r="K262" s="241"/>
      <c r="L262" s="41"/>
      <c r="M262" s="242" t="s">
        <v>1</v>
      </c>
      <c r="N262" s="243" t="s">
        <v>40</v>
      </c>
      <c r="O262" s="94"/>
      <c r="P262" s="244">
        <f>O262*H262</f>
        <v>0</v>
      </c>
      <c r="Q262" s="244">
        <v>0</v>
      </c>
      <c r="R262" s="244">
        <f>Q262*H262</f>
        <v>0</v>
      </c>
      <c r="S262" s="244">
        <v>0</v>
      </c>
      <c r="T262" s="245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46" t="s">
        <v>241</v>
      </c>
      <c r="AT262" s="246" t="s">
        <v>179</v>
      </c>
      <c r="AU262" s="246" t="s">
        <v>81</v>
      </c>
      <c r="AY262" s="14" t="s">
        <v>177</v>
      </c>
      <c r="BE262" s="247">
        <f>IF(N262="základná",J262,0)</f>
        <v>0</v>
      </c>
      <c r="BF262" s="247">
        <f>IF(N262="znížená",J262,0)</f>
        <v>0</v>
      </c>
      <c r="BG262" s="247">
        <f>IF(N262="zákl. prenesená",J262,0)</f>
        <v>0</v>
      </c>
      <c r="BH262" s="247">
        <f>IF(N262="zníž. prenesená",J262,0)</f>
        <v>0</v>
      </c>
      <c r="BI262" s="247">
        <f>IF(N262="nulová",J262,0)</f>
        <v>0</v>
      </c>
      <c r="BJ262" s="14" t="s">
        <v>87</v>
      </c>
      <c r="BK262" s="247">
        <f>ROUND(I262*H262,2)</f>
        <v>0</v>
      </c>
      <c r="BL262" s="14" t="s">
        <v>241</v>
      </c>
      <c r="BM262" s="246" t="s">
        <v>1204</v>
      </c>
    </row>
    <row r="263" s="2" customFormat="1" ht="16.5" customHeight="1">
      <c r="A263" s="35"/>
      <c r="B263" s="36"/>
      <c r="C263" s="248" t="s">
        <v>692</v>
      </c>
      <c r="D263" s="248" t="s">
        <v>270</v>
      </c>
      <c r="E263" s="249" t="s">
        <v>2184</v>
      </c>
      <c r="F263" s="250" t="s">
        <v>2185</v>
      </c>
      <c r="G263" s="251" t="s">
        <v>1953</v>
      </c>
      <c r="H263" s="252">
        <v>6</v>
      </c>
      <c r="I263" s="253"/>
      <c r="J263" s="254">
        <f>ROUND(I263*H263,2)</f>
        <v>0</v>
      </c>
      <c r="K263" s="255"/>
      <c r="L263" s="256"/>
      <c r="M263" s="257" t="s">
        <v>1</v>
      </c>
      <c r="N263" s="258" t="s">
        <v>40</v>
      </c>
      <c r="O263" s="94"/>
      <c r="P263" s="244">
        <f>O263*H263</f>
        <v>0</v>
      </c>
      <c r="Q263" s="244">
        <v>0</v>
      </c>
      <c r="R263" s="244">
        <f>Q263*H263</f>
        <v>0</v>
      </c>
      <c r="S263" s="244">
        <v>0</v>
      </c>
      <c r="T263" s="245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46" t="s">
        <v>307</v>
      </c>
      <c r="AT263" s="246" t="s">
        <v>270</v>
      </c>
      <c r="AU263" s="246" t="s">
        <v>81</v>
      </c>
      <c r="AY263" s="14" t="s">
        <v>177</v>
      </c>
      <c r="BE263" s="247">
        <f>IF(N263="základná",J263,0)</f>
        <v>0</v>
      </c>
      <c r="BF263" s="247">
        <f>IF(N263="znížená",J263,0)</f>
        <v>0</v>
      </c>
      <c r="BG263" s="247">
        <f>IF(N263="zákl. prenesená",J263,0)</f>
        <v>0</v>
      </c>
      <c r="BH263" s="247">
        <f>IF(N263="zníž. prenesená",J263,0)</f>
        <v>0</v>
      </c>
      <c r="BI263" s="247">
        <f>IF(N263="nulová",J263,0)</f>
        <v>0</v>
      </c>
      <c r="BJ263" s="14" t="s">
        <v>87</v>
      </c>
      <c r="BK263" s="247">
        <f>ROUND(I263*H263,2)</f>
        <v>0</v>
      </c>
      <c r="BL263" s="14" t="s">
        <v>241</v>
      </c>
      <c r="BM263" s="246" t="s">
        <v>1212</v>
      </c>
    </row>
    <row r="264" s="2" customFormat="1" ht="16.5" customHeight="1">
      <c r="A264" s="35"/>
      <c r="B264" s="36"/>
      <c r="C264" s="248" t="s">
        <v>696</v>
      </c>
      <c r="D264" s="248" t="s">
        <v>270</v>
      </c>
      <c r="E264" s="249" t="s">
        <v>2186</v>
      </c>
      <c r="F264" s="250" t="s">
        <v>2187</v>
      </c>
      <c r="G264" s="251" t="s">
        <v>1953</v>
      </c>
      <c r="H264" s="252">
        <v>6</v>
      </c>
      <c r="I264" s="253"/>
      <c r="J264" s="254">
        <f>ROUND(I264*H264,2)</f>
        <v>0</v>
      </c>
      <c r="K264" s="255"/>
      <c r="L264" s="256"/>
      <c r="M264" s="257" t="s">
        <v>1</v>
      </c>
      <c r="N264" s="258" t="s">
        <v>40</v>
      </c>
      <c r="O264" s="94"/>
      <c r="P264" s="244">
        <f>O264*H264</f>
        <v>0</v>
      </c>
      <c r="Q264" s="244">
        <v>0</v>
      </c>
      <c r="R264" s="244">
        <f>Q264*H264</f>
        <v>0</v>
      </c>
      <c r="S264" s="244">
        <v>0</v>
      </c>
      <c r="T264" s="245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46" t="s">
        <v>307</v>
      </c>
      <c r="AT264" s="246" t="s">
        <v>270</v>
      </c>
      <c r="AU264" s="246" t="s">
        <v>81</v>
      </c>
      <c r="AY264" s="14" t="s">
        <v>177</v>
      </c>
      <c r="BE264" s="247">
        <f>IF(N264="základná",J264,0)</f>
        <v>0</v>
      </c>
      <c r="BF264" s="247">
        <f>IF(N264="znížená",J264,0)</f>
        <v>0</v>
      </c>
      <c r="BG264" s="247">
        <f>IF(N264="zákl. prenesená",J264,0)</f>
        <v>0</v>
      </c>
      <c r="BH264" s="247">
        <f>IF(N264="zníž. prenesená",J264,0)</f>
        <v>0</v>
      </c>
      <c r="BI264" s="247">
        <f>IF(N264="nulová",J264,0)</f>
        <v>0</v>
      </c>
      <c r="BJ264" s="14" t="s">
        <v>87</v>
      </c>
      <c r="BK264" s="247">
        <f>ROUND(I264*H264,2)</f>
        <v>0</v>
      </c>
      <c r="BL264" s="14" t="s">
        <v>241</v>
      </c>
      <c r="BM264" s="246" t="s">
        <v>1220</v>
      </c>
    </row>
    <row r="265" s="2" customFormat="1" ht="16.5" customHeight="1">
      <c r="A265" s="35"/>
      <c r="B265" s="36"/>
      <c r="C265" s="234" t="s">
        <v>700</v>
      </c>
      <c r="D265" s="234" t="s">
        <v>179</v>
      </c>
      <c r="E265" s="235" t="s">
        <v>2188</v>
      </c>
      <c r="F265" s="236" t="s">
        <v>2189</v>
      </c>
      <c r="G265" s="237" t="s">
        <v>2040</v>
      </c>
      <c r="H265" s="238">
        <v>46</v>
      </c>
      <c r="I265" s="239"/>
      <c r="J265" s="240">
        <f>ROUND(I265*H265,2)</f>
        <v>0</v>
      </c>
      <c r="K265" s="241"/>
      <c r="L265" s="41"/>
      <c r="M265" s="242" t="s">
        <v>1</v>
      </c>
      <c r="N265" s="243" t="s">
        <v>40</v>
      </c>
      <c r="O265" s="94"/>
      <c r="P265" s="244">
        <f>O265*H265</f>
        <v>0</v>
      </c>
      <c r="Q265" s="244">
        <v>0</v>
      </c>
      <c r="R265" s="244">
        <f>Q265*H265</f>
        <v>0</v>
      </c>
      <c r="S265" s="244">
        <v>0</v>
      </c>
      <c r="T265" s="245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46" t="s">
        <v>241</v>
      </c>
      <c r="AT265" s="246" t="s">
        <v>179</v>
      </c>
      <c r="AU265" s="246" t="s">
        <v>81</v>
      </c>
      <c r="AY265" s="14" t="s">
        <v>177</v>
      </c>
      <c r="BE265" s="247">
        <f>IF(N265="základná",J265,0)</f>
        <v>0</v>
      </c>
      <c r="BF265" s="247">
        <f>IF(N265="znížená",J265,0)</f>
        <v>0</v>
      </c>
      <c r="BG265" s="247">
        <f>IF(N265="zákl. prenesená",J265,0)</f>
        <v>0</v>
      </c>
      <c r="BH265" s="247">
        <f>IF(N265="zníž. prenesená",J265,0)</f>
        <v>0</v>
      </c>
      <c r="BI265" s="247">
        <f>IF(N265="nulová",J265,0)</f>
        <v>0</v>
      </c>
      <c r="BJ265" s="14" t="s">
        <v>87</v>
      </c>
      <c r="BK265" s="247">
        <f>ROUND(I265*H265,2)</f>
        <v>0</v>
      </c>
      <c r="BL265" s="14" t="s">
        <v>241</v>
      </c>
      <c r="BM265" s="246" t="s">
        <v>1228</v>
      </c>
    </row>
    <row r="266" s="2" customFormat="1" ht="16.5" customHeight="1">
      <c r="A266" s="35"/>
      <c r="B266" s="36"/>
      <c r="C266" s="248" t="s">
        <v>704</v>
      </c>
      <c r="D266" s="248" t="s">
        <v>270</v>
      </c>
      <c r="E266" s="249" t="s">
        <v>2190</v>
      </c>
      <c r="F266" s="250" t="s">
        <v>2191</v>
      </c>
      <c r="G266" s="251" t="s">
        <v>1953</v>
      </c>
      <c r="H266" s="252">
        <v>46</v>
      </c>
      <c r="I266" s="253"/>
      <c r="J266" s="254">
        <f>ROUND(I266*H266,2)</f>
        <v>0</v>
      </c>
      <c r="K266" s="255"/>
      <c r="L266" s="256"/>
      <c r="M266" s="257" t="s">
        <v>1</v>
      </c>
      <c r="N266" s="258" t="s">
        <v>40</v>
      </c>
      <c r="O266" s="94"/>
      <c r="P266" s="244">
        <f>O266*H266</f>
        <v>0</v>
      </c>
      <c r="Q266" s="244">
        <v>0</v>
      </c>
      <c r="R266" s="244">
        <f>Q266*H266</f>
        <v>0</v>
      </c>
      <c r="S266" s="244">
        <v>0</v>
      </c>
      <c r="T266" s="245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46" t="s">
        <v>307</v>
      </c>
      <c r="AT266" s="246" t="s">
        <v>270</v>
      </c>
      <c r="AU266" s="246" t="s">
        <v>81</v>
      </c>
      <c r="AY266" s="14" t="s">
        <v>177</v>
      </c>
      <c r="BE266" s="247">
        <f>IF(N266="základná",J266,0)</f>
        <v>0</v>
      </c>
      <c r="BF266" s="247">
        <f>IF(N266="znížená",J266,0)</f>
        <v>0</v>
      </c>
      <c r="BG266" s="247">
        <f>IF(N266="zákl. prenesená",J266,0)</f>
        <v>0</v>
      </c>
      <c r="BH266" s="247">
        <f>IF(N266="zníž. prenesená",J266,0)</f>
        <v>0</v>
      </c>
      <c r="BI266" s="247">
        <f>IF(N266="nulová",J266,0)</f>
        <v>0</v>
      </c>
      <c r="BJ266" s="14" t="s">
        <v>87</v>
      </c>
      <c r="BK266" s="247">
        <f>ROUND(I266*H266,2)</f>
        <v>0</v>
      </c>
      <c r="BL266" s="14" t="s">
        <v>241</v>
      </c>
      <c r="BM266" s="246" t="s">
        <v>1236</v>
      </c>
    </row>
    <row r="267" s="2" customFormat="1" ht="16.5" customHeight="1">
      <c r="A267" s="35"/>
      <c r="B267" s="36"/>
      <c r="C267" s="234" t="s">
        <v>708</v>
      </c>
      <c r="D267" s="234" t="s">
        <v>179</v>
      </c>
      <c r="E267" s="235" t="s">
        <v>2192</v>
      </c>
      <c r="F267" s="236" t="s">
        <v>2193</v>
      </c>
      <c r="G267" s="237" t="s">
        <v>1953</v>
      </c>
      <c r="H267" s="238">
        <v>1</v>
      </c>
      <c r="I267" s="239"/>
      <c r="J267" s="240">
        <f>ROUND(I267*H267,2)</f>
        <v>0</v>
      </c>
      <c r="K267" s="241"/>
      <c r="L267" s="41"/>
      <c r="M267" s="242" t="s">
        <v>1</v>
      </c>
      <c r="N267" s="243" t="s">
        <v>40</v>
      </c>
      <c r="O267" s="94"/>
      <c r="P267" s="244">
        <f>O267*H267</f>
        <v>0</v>
      </c>
      <c r="Q267" s="244">
        <v>0</v>
      </c>
      <c r="R267" s="244">
        <f>Q267*H267</f>
        <v>0</v>
      </c>
      <c r="S267" s="244">
        <v>0</v>
      </c>
      <c r="T267" s="245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46" t="s">
        <v>241</v>
      </c>
      <c r="AT267" s="246" t="s">
        <v>179</v>
      </c>
      <c r="AU267" s="246" t="s">
        <v>81</v>
      </c>
      <c r="AY267" s="14" t="s">
        <v>177</v>
      </c>
      <c r="BE267" s="247">
        <f>IF(N267="základná",J267,0)</f>
        <v>0</v>
      </c>
      <c r="BF267" s="247">
        <f>IF(N267="znížená",J267,0)</f>
        <v>0</v>
      </c>
      <c r="BG267" s="247">
        <f>IF(N267="zákl. prenesená",J267,0)</f>
        <v>0</v>
      </c>
      <c r="BH267" s="247">
        <f>IF(N267="zníž. prenesená",J267,0)</f>
        <v>0</v>
      </c>
      <c r="BI267" s="247">
        <f>IF(N267="nulová",J267,0)</f>
        <v>0</v>
      </c>
      <c r="BJ267" s="14" t="s">
        <v>87</v>
      </c>
      <c r="BK267" s="247">
        <f>ROUND(I267*H267,2)</f>
        <v>0</v>
      </c>
      <c r="BL267" s="14" t="s">
        <v>241</v>
      </c>
      <c r="BM267" s="246" t="s">
        <v>1244</v>
      </c>
    </row>
    <row r="268" s="2" customFormat="1" ht="24.15" customHeight="1">
      <c r="A268" s="35"/>
      <c r="B268" s="36"/>
      <c r="C268" s="234" t="s">
        <v>712</v>
      </c>
      <c r="D268" s="234" t="s">
        <v>179</v>
      </c>
      <c r="E268" s="235" t="s">
        <v>2194</v>
      </c>
      <c r="F268" s="236" t="s">
        <v>2195</v>
      </c>
      <c r="G268" s="237" t="s">
        <v>1953</v>
      </c>
      <c r="H268" s="238">
        <v>1</v>
      </c>
      <c r="I268" s="239"/>
      <c r="J268" s="240">
        <f>ROUND(I268*H268,2)</f>
        <v>0</v>
      </c>
      <c r="K268" s="241"/>
      <c r="L268" s="41"/>
      <c r="M268" s="242" t="s">
        <v>1</v>
      </c>
      <c r="N268" s="243" t="s">
        <v>40</v>
      </c>
      <c r="O268" s="94"/>
      <c r="P268" s="244">
        <f>O268*H268</f>
        <v>0</v>
      </c>
      <c r="Q268" s="244">
        <v>0</v>
      </c>
      <c r="R268" s="244">
        <f>Q268*H268</f>
        <v>0</v>
      </c>
      <c r="S268" s="244">
        <v>0</v>
      </c>
      <c r="T268" s="245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46" t="s">
        <v>241</v>
      </c>
      <c r="AT268" s="246" t="s">
        <v>179</v>
      </c>
      <c r="AU268" s="246" t="s">
        <v>81</v>
      </c>
      <c r="AY268" s="14" t="s">
        <v>177</v>
      </c>
      <c r="BE268" s="247">
        <f>IF(N268="základná",J268,0)</f>
        <v>0</v>
      </c>
      <c r="BF268" s="247">
        <f>IF(N268="znížená",J268,0)</f>
        <v>0</v>
      </c>
      <c r="BG268" s="247">
        <f>IF(N268="zákl. prenesená",J268,0)</f>
        <v>0</v>
      </c>
      <c r="BH268" s="247">
        <f>IF(N268="zníž. prenesená",J268,0)</f>
        <v>0</v>
      </c>
      <c r="BI268" s="247">
        <f>IF(N268="nulová",J268,0)</f>
        <v>0</v>
      </c>
      <c r="BJ268" s="14" t="s">
        <v>87</v>
      </c>
      <c r="BK268" s="247">
        <f>ROUND(I268*H268,2)</f>
        <v>0</v>
      </c>
      <c r="BL268" s="14" t="s">
        <v>241</v>
      </c>
      <c r="BM268" s="246" t="s">
        <v>1252</v>
      </c>
    </row>
    <row r="269" s="2" customFormat="1" ht="16.5" customHeight="1">
      <c r="A269" s="35"/>
      <c r="B269" s="36"/>
      <c r="C269" s="248" t="s">
        <v>716</v>
      </c>
      <c r="D269" s="248" t="s">
        <v>270</v>
      </c>
      <c r="E269" s="249" t="s">
        <v>2196</v>
      </c>
      <c r="F269" s="250" t="s">
        <v>2197</v>
      </c>
      <c r="G269" s="251" t="s">
        <v>1953</v>
      </c>
      <c r="H269" s="252">
        <v>7</v>
      </c>
      <c r="I269" s="253"/>
      <c r="J269" s="254">
        <f>ROUND(I269*H269,2)</f>
        <v>0</v>
      </c>
      <c r="K269" s="255"/>
      <c r="L269" s="256"/>
      <c r="M269" s="257" t="s">
        <v>1</v>
      </c>
      <c r="N269" s="258" t="s">
        <v>40</v>
      </c>
      <c r="O269" s="94"/>
      <c r="P269" s="244">
        <f>O269*H269</f>
        <v>0</v>
      </c>
      <c r="Q269" s="244">
        <v>0</v>
      </c>
      <c r="R269" s="244">
        <f>Q269*H269</f>
        <v>0</v>
      </c>
      <c r="S269" s="244">
        <v>0</v>
      </c>
      <c r="T269" s="245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46" t="s">
        <v>307</v>
      </c>
      <c r="AT269" s="246" t="s">
        <v>270</v>
      </c>
      <c r="AU269" s="246" t="s">
        <v>81</v>
      </c>
      <c r="AY269" s="14" t="s">
        <v>177</v>
      </c>
      <c r="BE269" s="247">
        <f>IF(N269="základná",J269,0)</f>
        <v>0</v>
      </c>
      <c r="BF269" s="247">
        <f>IF(N269="znížená",J269,0)</f>
        <v>0</v>
      </c>
      <c r="BG269" s="247">
        <f>IF(N269="zákl. prenesená",J269,0)</f>
        <v>0</v>
      </c>
      <c r="BH269" s="247">
        <f>IF(N269="zníž. prenesená",J269,0)</f>
        <v>0</v>
      </c>
      <c r="BI269" s="247">
        <f>IF(N269="nulová",J269,0)</f>
        <v>0</v>
      </c>
      <c r="BJ269" s="14" t="s">
        <v>87</v>
      </c>
      <c r="BK269" s="247">
        <f>ROUND(I269*H269,2)</f>
        <v>0</v>
      </c>
      <c r="BL269" s="14" t="s">
        <v>241</v>
      </c>
      <c r="BM269" s="246" t="s">
        <v>1258</v>
      </c>
    </row>
    <row r="270" s="2" customFormat="1" ht="24.15" customHeight="1">
      <c r="A270" s="35"/>
      <c r="B270" s="36"/>
      <c r="C270" s="234" t="s">
        <v>720</v>
      </c>
      <c r="D270" s="234" t="s">
        <v>179</v>
      </c>
      <c r="E270" s="235" t="s">
        <v>2198</v>
      </c>
      <c r="F270" s="236" t="s">
        <v>2199</v>
      </c>
      <c r="G270" s="237" t="s">
        <v>2040</v>
      </c>
      <c r="H270" s="238">
        <v>1</v>
      </c>
      <c r="I270" s="239"/>
      <c r="J270" s="240">
        <f>ROUND(I270*H270,2)</f>
        <v>0</v>
      </c>
      <c r="K270" s="241"/>
      <c r="L270" s="41"/>
      <c r="M270" s="242" t="s">
        <v>1</v>
      </c>
      <c r="N270" s="243" t="s">
        <v>40</v>
      </c>
      <c r="O270" s="94"/>
      <c r="P270" s="244">
        <f>O270*H270</f>
        <v>0</v>
      </c>
      <c r="Q270" s="244">
        <v>0</v>
      </c>
      <c r="R270" s="244">
        <f>Q270*H270</f>
        <v>0</v>
      </c>
      <c r="S270" s="244">
        <v>0</v>
      </c>
      <c r="T270" s="245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46" t="s">
        <v>241</v>
      </c>
      <c r="AT270" s="246" t="s">
        <v>179</v>
      </c>
      <c r="AU270" s="246" t="s">
        <v>81</v>
      </c>
      <c r="AY270" s="14" t="s">
        <v>177</v>
      </c>
      <c r="BE270" s="247">
        <f>IF(N270="základná",J270,0)</f>
        <v>0</v>
      </c>
      <c r="BF270" s="247">
        <f>IF(N270="znížená",J270,0)</f>
        <v>0</v>
      </c>
      <c r="BG270" s="247">
        <f>IF(N270="zákl. prenesená",J270,0)</f>
        <v>0</v>
      </c>
      <c r="BH270" s="247">
        <f>IF(N270="zníž. prenesená",J270,0)</f>
        <v>0</v>
      </c>
      <c r="BI270" s="247">
        <f>IF(N270="nulová",J270,0)</f>
        <v>0</v>
      </c>
      <c r="BJ270" s="14" t="s">
        <v>87</v>
      </c>
      <c r="BK270" s="247">
        <f>ROUND(I270*H270,2)</f>
        <v>0</v>
      </c>
      <c r="BL270" s="14" t="s">
        <v>241</v>
      </c>
      <c r="BM270" s="246" t="s">
        <v>1264</v>
      </c>
    </row>
    <row r="271" s="2" customFormat="1" ht="24.15" customHeight="1">
      <c r="A271" s="35"/>
      <c r="B271" s="36"/>
      <c r="C271" s="234" t="s">
        <v>725</v>
      </c>
      <c r="D271" s="234" t="s">
        <v>179</v>
      </c>
      <c r="E271" s="235" t="s">
        <v>2200</v>
      </c>
      <c r="F271" s="236" t="s">
        <v>2201</v>
      </c>
      <c r="G271" s="237" t="s">
        <v>1953</v>
      </c>
      <c r="H271" s="238">
        <v>12</v>
      </c>
      <c r="I271" s="239"/>
      <c r="J271" s="240">
        <f>ROUND(I271*H271,2)</f>
        <v>0</v>
      </c>
      <c r="K271" s="241"/>
      <c r="L271" s="41"/>
      <c r="M271" s="242" t="s">
        <v>1</v>
      </c>
      <c r="N271" s="243" t="s">
        <v>40</v>
      </c>
      <c r="O271" s="94"/>
      <c r="P271" s="244">
        <f>O271*H271</f>
        <v>0</v>
      </c>
      <c r="Q271" s="244">
        <v>0</v>
      </c>
      <c r="R271" s="244">
        <f>Q271*H271</f>
        <v>0</v>
      </c>
      <c r="S271" s="244">
        <v>0</v>
      </c>
      <c r="T271" s="245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46" t="s">
        <v>241</v>
      </c>
      <c r="AT271" s="246" t="s">
        <v>179</v>
      </c>
      <c r="AU271" s="246" t="s">
        <v>81</v>
      </c>
      <c r="AY271" s="14" t="s">
        <v>177</v>
      </c>
      <c r="BE271" s="247">
        <f>IF(N271="základná",J271,0)</f>
        <v>0</v>
      </c>
      <c r="BF271" s="247">
        <f>IF(N271="znížená",J271,0)</f>
        <v>0</v>
      </c>
      <c r="BG271" s="247">
        <f>IF(N271="zákl. prenesená",J271,0)</f>
        <v>0</v>
      </c>
      <c r="BH271" s="247">
        <f>IF(N271="zníž. prenesená",J271,0)</f>
        <v>0</v>
      </c>
      <c r="BI271" s="247">
        <f>IF(N271="nulová",J271,0)</f>
        <v>0</v>
      </c>
      <c r="BJ271" s="14" t="s">
        <v>87</v>
      </c>
      <c r="BK271" s="247">
        <f>ROUND(I271*H271,2)</f>
        <v>0</v>
      </c>
      <c r="BL271" s="14" t="s">
        <v>241</v>
      </c>
      <c r="BM271" s="246" t="s">
        <v>1274</v>
      </c>
    </row>
    <row r="272" s="2" customFormat="1" ht="24.15" customHeight="1">
      <c r="A272" s="35"/>
      <c r="B272" s="36"/>
      <c r="C272" s="234" t="s">
        <v>729</v>
      </c>
      <c r="D272" s="234" t="s">
        <v>179</v>
      </c>
      <c r="E272" s="235" t="s">
        <v>2202</v>
      </c>
      <c r="F272" s="236" t="s">
        <v>2203</v>
      </c>
      <c r="G272" s="237" t="s">
        <v>1953</v>
      </c>
      <c r="H272" s="238">
        <v>1</v>
      </c>
      <c r="I272" s="239"/>
      <c r="J272" s="240">
        <f>ROUND(I272*H272,2)</f>
        <v>0</v>
      </c>
      <c r="K272" s="241"/>
      <c r="L272" s="41"/>
      <c r="M272" s="242" t="s">
        <v>1</v>
      </c>
      <c r="N272" s="243" t="s">
        <v>40</v>
      </c>
      <c r="O272" s="94"/>
      <c r="P272" s="244">
        <f>O272*H272</f>
        <v>0</v>
      </c>
      <c r="Q272" s="244">
        <v>0</v>
      </c>
      <c r="R272" s="244">
        <f>Q272*H272</f>
        <v>0</v>
      </c>
      <c r="S272" s="244">
        <v>0</v>
      </c>
      <c r="T272" s="245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46" t="s">
        <v>241</v>
      </c>
      <c r="AT272" s="246" t="s">
        <v>179</v>
      </c>
      <c r="AU272" s="246" t="s">
        <v>81</v>
      </c>
      <c r="AY272" s="14" t="s">
        <v>177</v>
      </c>
      <c r="BE272" s="247">
        <f>IF(N272="základná",J272,0)</f>
        <v>0</v>
      </c>
      <c r="BF272" s="247">
        <f>IF(N272="znížená",J272,0)</f>
        <v>0</v>
      </c>
      <c r="BG272" s="247">
        <f>IF(N272="zákl. prenesená",J272,0)</f>
        <v>0</v>
      </c>
      <c r="BH272" s="247">
        <f>IF(N272="zníž. prenesená",J272,0)</f>
        <v>0</v>
      </c>
      <c r="BI272" s="247">
        <f>IF(N272="nulová",J272,0)</f>
        <v>0</v>
      </c>
      <c r="BJ272" s="14" t="s">
        <v>87</v>
      </c>
      <c r="BK272" s="247">
        <f>ROUND(I272*H272,2)</f>
        <v>0</v>
      </c>
      <c r="BL272" s="14" t="s">
        <v>241</v>
      </c>
      <c r="BM272" s="246" t="s">
        <v>1286</v>
      </c>
    </row>
    <row r="273" s="2" customFormat="1" ht="24.15" customHeight="1">
      <c r="A273" s="35"/>
      <c r="B273" s="36"/>
      <c r="C273" s="234" t="s">
        <v>733</v>
      </c>
      <c r="D273" s="234" t="s">
        <v>179</v>
      </c>
      <c r="E273" s="235" t="s">
        <v>2204</v>
      </c>
      <c r="F273" s="236" t="s">
        <v>2205</v>
      </c>
      <c r="G273" s="237" t="s">
        <v>1953</v>
      </c>
      <c r="H273" s="238">
        <v>7</v>
      </c>
      <c r="I273" s="239"/>
      <c r="J273" s="240">
        <f>ROUND(I273*H273,2)</f>
        <v>0</v>
      </c>
      <c r="K273" s="241"/>
      <c r="L273" s="41"/>
      <c r="M273" s="242" t="s">
        <v>1</v>
      </c>
      <c r="N273" s="243" t="s">
        <v>40</v>
      </c>
      <c r="O273" s="94"/>
      <c r="P273" s="244">
        <f>O273*H273</f>
        <v>0</v>
      </c>
      <c r="Q273" s="244">
        <v>0</v>
      </c>
      <c r="R273" s="244">
        <f>Q273*H273</f>
        <v>0</v>
      </c>
      <c r="S273" s="244">
        <v>0</v>
      </c>
      <c r="T273" s="245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46" t="s">
        <v>241</v>
      </c>
      <c r="AT273" s="246" t="s">
        <v>179</v>
      </c>
      <c r="AU273" s="246" t="s">
        <v>81</v>
      </c>
      <c r="AY273" s="14" t="s">
        <v>177</v>
      </c>
      <c r="BE273" s="247">
        <f>IF(N273="základná",J273,0)</f>
        <v>0</v>
      </c>
      <c r="BF273" s="247">
        <f>IF(N273="znížená",J273,0)</f>
        <v>0</v>
      </c>
      <c r="BG273" s="247">
        <f>IF(N273="zákl. prenesená",J273,0)</f>
        <v>0</v>
      </c>
      <c r="BH273" s="247">
        <f>IF(N273="zníž. prenesená",J273,0)</f>
        <v>0</v>
      </c>
      <c r="BI273" s="247">
        <f>IF(N273="nulová",J273,0)</f>
        <v>0</v>
      </c>
      <c r="BJ273" s="14" t="s">
        <v>87</v>
      </c>
      <c r="BK273" s="247">
        <f>ROUND(I273*H273,2)</f>
        <v>0</v>
      </c>
      <c r="BL273" s="14" t="s">
        <v>241</v>
      </c>
      <c r="BM273" s="246" t="s">
        <v>1295</v>
      </c>
    </row>
    <row r="274" s="2" customFormat="1" ht="24.15" customHeight="1">
      <c r="A274" s="35"/>
      <c r="B274" s="36"/>
      <c r="C274" s="234" t="s">
        <v>737</v>
      </c>
      <c r="D274" s="234" t="s">
        <v>179</v>
      </c>
      <c r="E274" s="235" t="s">
        <v>2206</v>
      </c>
      <c r="F274" s="236" t="s">
        <v>2207</v>
      </c>
      <c r="G274" s="237" t="s">
        <v>1953</v>
      </c>
      <c r="H274" s="238">
        <v>19</v>
      </c>
      <c r="I274" s="239"/>
      <c r="J274" s="240">
        <f>ROUND(I274*H274,2)</f>
        <v>0</v>
      </c>
      <c r="K274" s="241"/>
      <c r="L274" s="41"/>
      <c r="M274" s="242" t="s">
        <v>1</v>
      </c>
      <c r="N274" s="243" t="s">
        <v>40</v>
      </c>
      <c r="O274" s="94"/>
      <c r="P274" s="244">
        <f>O274*H274</f>
        <v>0</v>
      </c>
      <c r="Q274" s="244">
        <v>0</v>
      </c>
      <c r="R274" s="244">
        <f>Q274*H274</f>
        <v>0</v>
      </c>
      <c r="S274" s="244">
        <v>0</v>
      </c>
      <c r="T274" s="245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46" t="s">
        <v>241</v>
      </c>
      <c r="AT274" s="246" t="s">
        <v>179</v>
      </c>
      <c r="AU274" s="246" t="s">
        <v>81</v>
      </c>
      <c r="AY274" s="14" t="s">
        <v>177</v>
      </c>
      <c r="BE274" s="247">
        <f>IF(N274="základná",J274,0)</f>
        <v>0</v>
      </c>
      <c r="BF274" s="247">
        <f>IF(N274="znížená",J274,0)</f>
        <v>0</v>
      </c>
      <c r="BG274" s="247">
        <f>IF(N274="zákl. prenesená",J274,0)</f>
        <v>0</v>
      </c>
      <c r="BH274" s="247">
        <f>IF(N274="zníž. prenesená",J274,0)</f>
        <v>0</v>
      </c>
      <c r="BI274" s="247">
        <f>IF(N274="nulová",J274,0)</f>
        <v>0</v>
      </c>
      <c r="BJ274" s="14" t="s">
        <v>87</v>
      </c>
      <c r="BK274" s="247">
        <f>ROUND(I274*H274,2)</f>
        <v>0</v>
      </c>
      <c r="BL274" s="14" t="s">
        <v>241</v>
      </c>
      <c r="BM274" s="246" t="s">
        <v>1303</v>
      </c>
    </row>
    <row r="275" s="2" customFormat="1" ht="21.75" customHeight="1">
      <c r="A275" s="35"/>
      <c r="B275" s="36"/>
      <c r="C275" s="234" t="s">
        <v>741</v>
      </c>
      <c r="D275" s="234" t="s">
        <v>179</v>
      </c>
      <c r="E275" s="235" t="s">
        <v>2208</v>
      </c>
      <c r="F275" s="236" t="s">
        <v>2209</v>
      </c>
      <c r="G275" s="237" t="s">
        <v>2040</v>
      </c>
      <c r="H275" s="238">
        <v>2</v>
      </c>
      <c r="I275" s="239"/>
      <c r="J275" s="240">
        <f>ROUND(I275*H275,2)</f>
        <v>0</v>
      </c>
      <c r="K275" s="241"/>
      <c r="L275" s="41"/>
      <c r="M275" s="242" t="s">
        <v>1</v>
      </c>
      <c r="N275" s="243" t="s">
        <v>40</v>
      </c>
      <c r="O275" s="94"/>
      <c r="P275" s="244">
        <f>O275*H275</f>
        <v>0</v>
      </c>
      <c r="Q275" s="244">
        <v>0</v>
      </c>
      <c r="R275" s="244">
        <f>Q275*H275</f>
        <v>0</v>
      </c>
      <c r="S275" s="244">
        <v>0</v>
      </c>
      <c r="T275" s="245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46" t="s">
        <v>241</v>
      </c>
      <c r="AT275" s="246" t="s">
        <v>179</v>
      </c>
      <c r="AU275" s="246" t="s">
        <v>81</v>
      </c>
      <c r="AY275" s="14" t="s">
        <v>177</v>
      </c>
      <c r="BE275" s="247">
        <f>IF(N275="základná",J275,0)</f>
        <v>0</v>
      </c>
      <c r="BF275" s="247">
        <f>IF(N275="znížená",J275,0)</f>
        <v>0</v>
      </c>
      <c r="BG275" s="247">
        <f>IF(N275="zákl. prenesená",J275,0)</f>
        <v>0</v>
      </c>
      <c r="BH275" s="247">
        <f>IF(N275="zníž. prenesená",J275,0)</f>
        <v>0</v>
      </c>
      <c r="BI275" s="247">
        <f>IF(N275="nulová",J275,0)</f>
        <v>0</v>
      </c>
      <c r="BJ275" s="14" t="s">
        <v>87</v>
      </c>
      <c r="BK275" s="247">
        <f>ROUND(I275*H275,2)</f>
        <v>0</v>
      </c>
      <c r="BL275" s="14" t="s">
        <v>241</v>
      </c>
      <c r="BM275" s="246" t="s">
        <v>1311</v>
      </c>
    </row>
    <row r="276" s="2" customFormat="1" ht="16.5" customHeight="1">
      <c r="A276" s="35"/>
      <c r="B276" s="36"/>
      <c r="C276" s="234" t="s">
        <v>745</v>
      </c>
      <c r="D276" s="234" t="s">
        <v>179</v>
      </c>
      <c r="E276" s="235" t="s">
        <v>2210</v>
      </c>
      <c r="F276" s="236" t="s">
        <v>2211</v>
      </c>
      <c r="G276" s="237" t="s">
        <v>1953</v>
      </c>
      <c r="H276" s="238">
        <v>2</v>
      </c>
      <c r="I276" s="239"/>
      <c r="J276" s="240">
        <f>ROUND(I276*H276,2)</f>
        <v>0</v>
      </c>
      <c r="K276" s="241"/>
      <c r="L276" s="41"/>
      <c r="M276" s="242" t="s">
        <v>1</v>
      </c>
      <c r="N276" s="243" t="s">
        <v>40</v>
      </c>
      <c r="O276" s="94"/>
      <c r="P276" s="244">
        <f>O276*H276</f>
        <v>0</v>
      </c>
      <c r="Q276" s="244">
        <v>0</v>
      </c>
      <c r="R276" s="244">
        <f>Q276*H276</f>
        <v>0</v>
      </c>
      <c r="S276" s="244">
        <v>0</v>
      </c>
      <c r="T276" s="245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46" t="s">
        <v>241</v>
      </c>
      <c r="AT276" s="246" t="s">
        <v>179</v>
      </c>
      <c r="AU276" s="246" t="s">
        <v>81</v>
      </c>
      <c r="AY276" s="14" t="s">
        <v>177</v>
      </c>
      <c r="BE276" s="247">
        <f>IF(N276="základná",J276,0)</f>
        <v>0</v>
      </c>
      <c r="BF276" s="247">
        <f>IF(N276="znížená",J276,0)</f>
        <v>0</v>
      </c>
      <c r="BG276" s="247">
        <f>IF(N276="zákl. prenesená",J276,0)</f>
        <v>0</v>
      </c>
      <c r="BH276" s="247">
        <f>IF(N276="zníž. prenesená",J276,0)</f>
        <v>0</v>
      </c>
      <c r="BI276" s="247">
        <f>IF(N276="nulová",J276,0)</f>
        <v>0</v>
      </c>
      <c r="BJ276" s="14" t="s">
        <v>87</v>
      </c>
      <c r="BK276" s="247">
        <f>ROUND(I276*H276,2)</f>
        <v>0</v>
      </c>
      <c r="BL276" s="14" t="s">
        <v>241</v>
      </c>
      <c r="BM276" s="246" t="s">
        <v>1321</v>
      </c>
    </row>
    <row r="277" s="2" customFormat="1" ht="16.5" customHeight="1">
      <c r="A277" s="35"/>
      <c r="B277" s="36"/>
      <c r="C277" s="248" t="s">
        <v>749</v>
      </c>
      <c r="D277" s="248" t="s">
        <v>270</v>
      </c>
      <c r="E277" s="249" t="s">
        <v>2212</v>
      </c>
      <c r="F277" s="250" t="s">
        <v>2213</v>
      </c>
      <c r="G277" s="251" t="s">
        <v>1953</v>
      </c>
      <c r="H277" s="252">
        <v>2</v>
      </c>
      <c r="I277" s="253"/>
      <c r="J277" s="254">
        <f>ROUND(I277*H277,2)</f>
        <v>0</v>
      </c>
      <c r="K277" s="255"/>
      <c r="L277" s="256"/>
      <c r="M277" s="257" t="s">
        <v>1</v>
      </c>
      <c r="N277" s="258" t="s">
        <v>40</v>
      </c>
      <c r="O277" s="94"/>
      <c r="P277" s="244">
        <f>O277*H277</f>
        <v>0</v>
      </c>
      <c r="Q277" s="244">
        <v>0</v>
      </c>
      <c r="R277" s="244">
        <f>Q277*H277</f>
        <v>0</v>
      </c>
      <c r="S277" s="244">
        <v>0</v>
      </c>
      <c r="T277" s="245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46" t="s">
        <v>307</v>
      </c>
      <c r="AT277" s="246" t="s">
        <v>270</v>
      </c>
      <c r="AU277" s="246" t="s">
        <v>81</v>
      </c>
      <c r="AY277" s="14" t="s">
        <v>177</v>
      </c>
      <c r="BE277" s="247">
        <f>IF(N277="základná",J277,0)</f>
        <v>0</v>
      </c>
      <c r="BF277" s="247">
        <f>IF(N277="znížená",J277,0)</f>
        <v>0</v>
      </c>
      <c r="BG277" s="247">
        <f>IF(N277="zákl. prenesená",J277,0)</f>
        <v>0</v>
      </c>
      <c r="BH277" s="247">
        <f>IF(N277="zníž. prenesená",J277,0)</f>
        <v>0</v>
      </c>
      <c r="BI277" s="247">
        <f>IF(N277="nulová",J277,0)</f>
        <v>0</v>
      </c>
      <c r="BJ277" s="14" t="s">
        <v>87</v>
      </c>
      <c r="BK277" s="247">
        <f>ROUND(I277*H277,2)</f>
        <v>0</v>
      </c>
      <c r="BL277" s="14" t="s">
        <v>241</v>
      </c>
      <c r="BM277" s="246" t="s">
        <v>1329</v>
      </c>
    </row>
    <row r="278" s="2" customFormat="1" ht="24.15" customHeight="1">
      <c r="A278" s="35"/>
      <c r="B278" s="36"/>
      <c r="C278" s="248" t="s">
        <v>753</v>
      </c>
      <c r="D278" s="248" t="s">
        <v>270</v>
      </c>
      <c r="E278" s="249" t="s">
        <v>2214</v>
      </c>
      <c r="F278" s="250" t="s">
        <v>2215</v>
      </c>
      <c r="G278" s="251" t="s">
        <v>1953</v>
      </c>
      <c r="H278" s="252">
        <v>2</v>
      </c>
      <c r="I278" s="253"/>
      <c r="J278" s="254">
        <f>ROUND(I278*H278,2)</f>
        <v>0</v>
      </c>
      <c r="K278" s="255"/>
      <c r="L278" s="256"/>
      <c r="M278" s="257" t="s">
        <v>1</v>
      </c>
      <c r="N278" s="258" t="s">
        <v>40</v>
      </c>
      <c r="O278" s="94"/>
      <c r="P278" s="244">
        <f>O278*H278</f>
        <v>0</v>
      </c>
      <c r="Q278" s="244">
        <v>0</v>
      </c>
      <c r="R278" s="244">
        <f>Q278*H278</f>
        <v>0</v>
      </c>
      <c r="S278" s="244">
        <v>0</v>
      </c>
      <c r="T278" s="245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46" t="s">
        <v>307</v>
      </c>
      <c r="AT278" s="246" t="s">
        <v>270</v>
      </c>
      <c r="AU278" s="246" t="s">
        <v>81</v>
      </c>
      <c r="AY278" s="14" t="s">
        <v>177</v>
      </c>
      <c r="BE278" s="247">
        <f>IF(N278="základná",J278,0)</f>
        <v>0</v>
      </c>
      <c r="BF278" s="247">
        <f>IF(N278="znížená",J278,0)</f>
        <v>0</v>
      </c>
      <c r="BG278" s="247">
        <f>IF(N278="zákl. prenesená",J278,0)</f>
        <v>0</v>
      </c>
      <c r="BH278" s="247">
        <f>IF(N278="zníž. prenesená",J278,0)</f>
        <v>0</v>
      </c>
      <c r="BI278" s="247">
        <f>IF(N278="nulová",J278,0)</f>
        <v>0</v>
      </c>
      <c r="BJ278" s="14" t="s">
        <v>87</v>
      </c>
      <c r="BK278" s="247">
        <f>ROUND(I278*H278,2)</f>
        <v>0</v>
      </c>
      <c r="BL278" s="14" t="s">
        <v>241</v>
      </c>
      <c r="BM278" s="246" t="s">
        <v>1339</v>
      </c>
    </row>
    <row r="279" s="2" customFormat="1" ht="16.5" customHeight="1">
      <c r="A279" s="35"/>
      <c r="B279" s="36"/>
      <c r="C279" s="234" t="s">
        <v>757</v>
      </c>
      <c r="D279" s="234" t="s">
        <v>179</v>
      </c>
      <c r="E279" s="235" t="s">
        <v>2216</v>
      </c>
      <c r="F279" s="236" t="s">
        <v>2217</v>
      </c>
      <c r="G279" s="237" t="s">
        <v>1953</v>
      </c>
      <c r="H279" s="238">
        <v>18</v>
      </c>
      <c r="I279" s="239"/>
      <c r="J279" s="240">
        <f>ROUND(I279*H279,2)</f>
        <v>0</v>
      </c>
      <c r="K279" s="241"/>
      <c r="L279" s="41"/>
      <c r="M279" s="242" t="s">
        <v>1</v>
      </c>
      <c r="N279" s="243" t="s">
        <v>40</v>
      </c>
      <c r="O279" s="94"/>
      <c r="P279" s="244">
        <f>O279*H279</f>
        <v>0</v>
      </c>
      <c r="Q279" s="244">
        <v>0</v>
      </c>
      <c r="R279" s="244">
        <f>Q279*H279</f>
        <v>0</v>
      </c>
      <c r="S279" s="244">
        <v>0</v>
      </c>
      <c r="T279" s="245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46" t="s">
        <v>241</v>
      </c>
      <c r="AT279" s="246" t="s">
        <v>179</v>
      </c>
      <c r="AU279" s="246" t="s">
        <v>81</v>
      </c>
      <c r="AY279" s="14" t="s">
        <v>177</v>
      </c>
      <c r="BE279" s="247">
        <f>IF(N279="základná",J279,0)</f>
        <v>0</v>
      </c>
      <c r="BF279" s="247">
        <f>IF(N279="znížená",J279,0)</f>
        <v>0</v>
      </c>
      <c r="BG279" s="247">
        <f>IF(N279="zákl. prenesená",J279,0)</f>
        <v>0</v>
      </c>
      <c r="BH279" s="247">
        <f>IF(N279="zníž. prenesená",J279,0)</f>
        <v>0</v>
      </c>
      <c r="BI279" s="247">
        <f>IF(N279="nulová",J279,0)</f>
        <v>0</v>
      </c>
      <c r="BJ279" s="14" t="s">
        <v>87</v>
      </c>
      <c r="BK279" s="247">
        <f>ROUND(I279*H279,2)</f>
        <v>0</v>
      </c>
      <c r="BL279" s="14" t="s">
        <v>241</v>
      </c>
      <c r="BM279" s="246" t="s">
        <v>1347</v>
      </c>
    </row>
    <row r="280" s="2" customFormat="1" ht="16.5" customHeight="1">
      <c r="A280" s="35"/>
      <c r="B280" s="36"/>
      <c r="C280" s="234" t="s">
        <v>761</v>
      </c>
      <c r="D280" s="234" t="s">
        <v>179</v>
      </c>
      <c r="E280" s="235" t="s">
        <v>2218</v>
      </c>
      <c r="F280" s="236" t="s">
        <v>2219</v>
      </c>
      <c r="G280" s="237" t="s">
        <v>1953</v>
      </c>
      <c r="H280" s="238">
        <v>1</v>
      </c>
      <c r="I280" s="239"/>
      <c r="J280" s="240">
        <f>ROUND(I280*H280,2)</f>
        <v>0</v>
      </c>
      <c r="K280" s="241"/>
      <c r="L280" s="41"/>
      <c r="M280" s="242" t="s">
        <v>1</v>
      </c>
      <c r="N280" s="243" t="s">
        <v>40</v>
      </c>
      <c r="O280" s="94"/>
      <c r="P280" s="244">
        <f>O280*H280</f>
        <v>0</v>
      </c>
      <c r="Q280" s="244">
        <v>0</v>
      </c>
      <c r="R280" s="244">
        <f>Q280*H280</f>
        <v>0</v>
      </c>
      <c r="S280" s="244">
        <v>0</v>
      </c>
      <c r="T280" s="245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46" t="s">
        <v>241</v>
      </c>
      <c r="AT280" s="246" t="s">
        <v>179</v>
      </c>
      <c r="AU280" s="246" t="s">
        <v>81</v>
      </c>
      <c r="AY280" s="14" t="s">
        <v>177</v>
      </c>
      <c r="BE280" s="247">
        <f>IF(N280="základná",J280,0)</f>
        <v>0</v>
      </c>
      <c r="BF280" s="247">
        <f>IF(N280="znížená",J280,0)</f>
        <v>0</v>
      </c>
      <c r="BG280" s="247">
        <f>IF(N280="zákl. prenesená",J280,0)</f>
        <v>0</v>
      </c>
      <c r="BH280" s="247">
        <f>IF(N280="zníž. prenesená",J280,0)</f>
        <v>0</v>
      </c>
      <c r="BI280" s="247">
        <f>IF(N280="nulová",J280,0)</f>
        <v>0</v>
      </c>
      <c r="BJ280" s="14" t="s">
        <v>87</v>
      </c>
      <c r="BK280" s="247">
        <f>ROUND(I280*H280,2)</f>
        <v>0</v>
      </c>
      <c r="BL280" s="14" t="s">
        <v>241</v>
      </c>
      <c r="BM280" s="246" t="s">
        <v>1355</v>
      </c>
    </row>
    <row r="281" s="2" customFormat="1" ht="16.5" customHeight="1">
      <c r="A281" s="35"/>
      <c r="B281" s="36"/>
      <c r="C281" s="234" t="s">
        <v>765</v>
      </c>
      <c r="D281" s="234" t="s">
        <v>179</v>
      </c>
      <c r="E281" s="235" t="s">
        <v>2220</v>
      </c>
      <c r="F281" s="236" t="s">
        <v>2221</v>
      </c>
      <c r="G281" s="237" t="s">
        <v>1953</v>
      </c>
      <c r="H281" s="238">
        <v>1</v>
      </c>
      <c r="I281" s="239"/>
      <c r="J281" s="240">
        <f>ROUND(I281*H281,2)</f>
        <v>0</v>
      </c>
      <c r="K281" s="241"/>
      <c r="L281" s="41"/>
      <c r="M281" s="242" t="s">
        <v>1</v>
      </c>
      <c r="N281" s="243" t="s">
        <v>40</v>
      </c>
      <c r="O281" s="94"/>
      <c r="P281" s="244">
        <f>O281*H281</f>
        <v>0</v>
      </c>
      <c r="Q281" s="244">
        <v>0</v>
      </c>
      <c r="R281" s="244">
        <f>Q281*H281</f>
        <v>0</v>
      </c>
      <c r="S281" s="244">
        <v>0</v>
      </c>
      <c r="T281" s="245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46" t="s">
        <v>241</v>
      </c>
      <c r="AT281" s="246" t="s">
        <v>179</v>
      </c>
      <c r="AU281" s="246" t="s">
        <v>81</v>
      </c>
      <c r="AY281" s="14" t="s">
        <v>177</v>
      </c>
      <c r="BE281" s="247">
        <f>IF(N281="základná",J281,0)</f>
        <v>0</v>
      </c>
      <c r="BF281" s="247">
        <f>IF(N281="znížená",J281,0)</f>
        <v>0</v>
      </c>
      <c r="BG281" s="247">
        <f>IF(N281="zákl. prenesená",J281,0)</f>
        <v>0</v>
      </c>
      <c r="BH281" s="247">
        <f>IF(N281="zníž. prenesená",J281,0)</f>
        <v>0</v>
      </c>
      <c r="BI281" s="247">
        <f>IF(N281="nulová",J281,0)</f>
        <v>0</v>
      </c>
      <c r="BJ281" s="14" t="s">
        <v>87</v>
      </c>
      <c r="BK281" s="247">
        <f>ROUND(I281*H281,2)</f>
        <v>0</v>
      </c>
      <c r="BL281" s="14" t="s">
        <v>241</v>
      </c>
      <c r="BM281" s="246" t="s">
        <v>1363</v>
      </c>
    </row>
    <row r="282" s="2" customFormat="1" ht="21.75" customHeight="1">
      <c r="A282" s="35"/>
      <c r="B282" s="36"/>
      <c r="C282" s="234" t="s">
        <v>769</v>
      </c>
      <c r="D282" s="234" t="s">
        <v>179</v>
      </c>
      <c r="E282" s="235" t="s">
        <v>2222</v>
      </c>
      <c r="F282" s="236" t="s">
        <v>2223</v>
      </c>
      <c r="G282" s="237" t="s">
        <v>1953</v>
      </c>
      <c r="H282" s="238">
        <v>1</v>
      </c>
      <c r="I282" s="239"/>
      <c r="J282" s="240">
        <f>ROUND(I282*H282,2)</f>
        <v>0</v>
      </c>
      <c r="K282" s="241"/>
      <c r="L282" s="41"/>
      <c r="M282" s="242" t="s">
        <v>1</v>
      </c>
      <c r="N282" s="243" t="s">
        <v>40</v>
      </c>
      <c r="O282" s="94"/>
      <c r="P282" s="244">
        <f>O282*H282</f>
        <v>0</v>
      </c>
      <c r="Q282" s="244">
        <v>0</v>
      </c>
      <c r="R282" s="244">
        <f>Q282*H282</f>
        <v>0</v>
      </c>
      <c r="S282" s="244">
        <v>0</v>
      </c>
      <c r="T282" s="245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46" t="s">
        <v>241</v>
      </c>
      <c r="AT282" s="246" t="s">
        <v>179</v>
      </c>
      <c r="AU282" s="246" t="s">
        <v>81</v>
      </c>
      <c r="AY282" s="14" t="s">
        <v>177</v>
      </c>
      <c r="BE282" s="247">
        <f>IF(N282="základná",J282,0)</f>
        <v>0</v>
      </c>
      <c r="BF282" s="247">
        <f>IF(N282="znížená",J282,0)</f>
        <v>0</v>
      </c>
      <c r="BG282" s="247">
        <f>IF(N282="zákl. prenesená",J282,0)</f>
        <v>0</v>
      </c>
      <c r="BH282" s="247">
        <f>IF(N282="zníž. prenesená",J282,0)</f>
        <v>0</v>
      </c>
      <c r="BI282" s="247">
        <f>IF(N282="nulová",J282,0)</f>
        <v>0</v>
      </c>
      <c r="BJ282" s="14" t="s">
        <v>87</v>
      </c>
      <c r="BK282" s="247">
        <f>ROUND(I282*H282,2)</f>
        <v>0</v>
      </c>
      <c r="BL282" s="14" t="s">
        <v>241</v>
      </c>
      <c r="BM282" s="246" t="s">
        <v>1371</v>
      </c>
    </row>
    <row r="283" s="2" customFormat="1" ht="21.75" customHeight="1">
      <c r="A283" s="35"/>
      <c r="B283" s="36"/>
      <c r="C283" s="234" t="s">
        <v>773</v>
      </c>
      <c r="D283" s="234" t="s">
        <v>179</v>
      </c>
      <c r="E283" s="235" t="s">
        <v>2224</v>
      </c>
      <c r="F283" s="236" t="s">
        <v>2225</v>
      </c>
      <c r="G283" s="237" t="s">
        <v>1953</v>
      </c>
      <c r="H283" s="238">
        <v>3</v>
      </c>
      <c r="I283" s="239"/>
      <c r="J283" s="240">
        <f>ROUND(I283*H283,2)</f>
        <v>0</v>
      </c>
      <c r="K283" s="241"/>
      <c r="L283" s="41"/>
      <c r="M283" s="242" t="s">
        <v>1</v>
      </c>
      <c r="N283" s="243" t="s">
        <v>40</v>
      </c>
      <c r="O283" s="94"/>
      <c r="P283" s="244">
        <f>O283*H283</f>
        <v>0</v>
      </c>
      <c r="Q283" s="244">
        <v>0</v>
      </c>
      <c r="R283" s="244">
        <f>Q283*H283</f>
        <v>0</v>
      </c>
      <c r="S283" s="244">
        <v>0</v>
      </c>
      <c r="T283" s="245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46" t="s">
        <v>241</v>
      </c>
      <c r="AT283" s="246" t="s">
        <v>179</v>
      </c>
      <c r="AU283" s="246" t="s">
        <v>81</v>
      </c>
      <c r="AY283" s="14" t="s">
        <v>177</v>
      </c>
      <c r="BE283" s="247">
        <f>IF(N283="základná",J283,0)</f>
        <v>0</v>
      </c>
      <c r="BF283" s="247">
        <f>IF(N283="znížená",J283,0)</f>
        <v>0</v>
      </c>
      <c r="BG283" s="247">
        <f>IF(N283="zákl. prenesená",J283,0)</f>
        <v>0</v>
      </c>
      <c r="BH283" s="247">
        <f>IF(N283="zníž. prenesená",J283,0)</f>
        <v>0</v>
      </c>
      <c r="BI283" s="247">
        <f>IF(N283="nulová",J283,0)</f>
        <v>0</v>
      </c>
      <c r="BJ283" s="14" t="s">
        <v>87</v>
      </c>
      <c r="BK283" s="247">
        <f>ROUND(I283*H283,2)</f>
        <v>0</v>
      </c>
      <c r="BL283" s="14" t="s">
        <v>241</v>
      </c>
      <c r="BM283" s="246" t="s">
        <v>1379</v>
      </c>
    </row>
    <row r="284" s="2" customFormat="1" ht="16.5" customHeight="1">
      <c r="A284" s="35"/>
      <c r="B284" s="36"/>
      <c r="C284" s="234" t="s">
        <v>777</v>
      </c>
      <c r="D284" s="234" t="s">
        <v>179</v>
      </c>
      <c r="E284" s="235" t="s">
        <v>2226</v>
      </c>
      <c r="F284" s="236" t="s">
        <v>2227</v>
      </c>
      <c r="G284" s="237" t="s">
        <v>1953</v>
      </c>
      <c r="H284" s="238">
        <v>10</v>
      </c>
      <c r="I284" s="239"/>
      <c r="J284" s="240">
        <f>ROUND(I284*H284,2)</f>
        <v>0</v>
      </c>
      <c r="K284" s="241"/>
      <c r="L284" s="41"/>
      <c r="M284" s="242" t="s">
        <v>1</v>
      </c>
      <c r="N284" s="243" t="s">
        <v>40</v>
      </c>
      <c r="O284" s="94"/>
      <c r="P284" s="244">
        <f>O284*H284</f>
        <v>0</v>
      </c>
      <c r="Q284" s="244">
        <v>0</v>
      </c>
      <c r="R284" s="244">
        <f>Q284*H284</f>
        <v>0</v>
      </c>
      <c r="S284" s="244">
        <v>0</v>
      </c>
      <c r="T284" s="245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46" t="s">
        <v>241</v>
      </c>
      <c r="AT284" s="246" t="s">
        <v>179</v>
      </c>
      <c r="AU284" s="246" t="s">
        <v>81</v>
      </c>
      <c r="AY284" s="14" t="s">
        <v>177</v>
      </c>
      <c r="BE284" s="247">
        <f>IF(N284="základná",J284,0)</f>
        <v>0</v>
      </c>
      <c r="BF284" s="247">
        <f>IF(N284="znížená",J284,0)</f>
        <v>0</v>
      </c>
      <c r="BG284" s="247">
        <f>IF(N284="zákl. prenesená",J284,0)</f>
        <v>0</v>
      </c>
      <c r="BH284" s="247">
        <f>IF(N284="zníž. prenesená",J284,0)</f>
        <v>0</v>
      </c>
      <c r="BI284" s="247">
        <f>IF(N284="nulová",J284,0)</f>
        <v>0</v>
      </c>
      <c r="BJ284" s="14" t="s">
        <v>87</v>
      </c>
      <c r="BK284" s="247">
        <f>ROUND(I284*H284,2)</f>
        <v>0</v>
      </c>
      <c r="BL284" s="14" t="s">
        <v>241</v>
      </c>
      <c r="BM284" s="246" t="s">
        <v>1389</v>
      </c>
    </row>
    <row r="285" s="2" customFormat="1" ht="16.5" customHeight="1">
      <c r="A285" s="35"/>
      <c r="B285" s="36"/>
      <c r="C285" s="248" t="s">
        <v>781</v>
      </c>
      <c r="D285" s="248" t="s">
        <v>270</v>
      </c>
      <c r="E285" s="249" t="s">
        <v>2228</v>
      </c>
      <c r="F285" s="250" t="s">
        <v>2229</v>
      </c>
      <c r="G285" s="251" t="s">
        <v>1953</v>
      </c>
      <c r="H285" s="252">
        <v>10</v>
      </c>
      <c r="I285" s="253"/>
      <c r="J285" s="254">
        <f>ROUND(I285*H285,2)</f>
        <v>0</v>
      </c>
      <c r="K285" s="255"/>
      <c r="L285" s="256"/>
      <c r="M285" s="257" t="s">
        <v>1</v>
      </c>
      <c r="N285" s="258" t="s">
        <v>40</v>
      </c>
      <c r="O285" s="94"/>
      <c r="P285" s="244">
        <f>O285*H285</f>
        <v>0</v>
      </c>
      <c r="Q285" s="244">
        <v>0</v>
      </c>
      <c r="R285" s="244">
        <f>Q285*H285</f>
        <v>0</v>
      </c>
      <c r="S285" s="244">
        <v>0</v>
      </c>
      <c r="T285" s="245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46" t="s">
        <v>307</v>
      </c>
      <c r="AT285" s="246" t="s">
        <v>270</v>
      </c>
      <c r="AU285" s="246" t="s">
        <v>81</v>
      </c>
      <c r="AY285" s="14" t="s">
        <v>177</v>
      </c>
      <c r="BE285" s="247">
        <f>IF(N285="základná",J285,0)</f>
        <v>0</v>
      </c>
      <c r="BF285" s="247">
        <f>IF(N285="znížená",J285,0)</f>
        <v>0</v>
      </c>
      <c r="BG285" s="247">
        <f>IF(N285="zákl. prenesená",J285,0)</f>
        <v>0</v>
      </c>
      <c r="BH285" s="247">
        <f>IF(N285="zníž. prenesená",J285,0)</f>
        <v>0</v>
      </c>
      <c r="BI285" s="247">
        <f>IF(N285="nulová",J285,0)</f>
        <v>0</v>
      </c>
      <c r="BJ285" s="14" t="s">
        <v>87</v>
      </c>
      <c r="BK285" s="247">
        <f>ROUND(I285*H285,2)</f>
        <v>0</v>
      </c>
      <c r="BL285" s="14" t="s">
        <v>241</v>
      </c>
      <c r="BM285" s="246" t="s">
        <v>1397</v>
      </c>
    </row>
    <row r="286" s="2" customFormat="1" ht="16.5" customHeight="1">
      <c r="A286" s="35"/>
      <c r="B286" s="36"/>
      <c r="C286" s="248" t="s">
        <v>785</v>
      </c>
      <c r="D286" s="248" t="s">
        <v>270</v>
      </c>
      <c r="E286" s="249" t="s">
        <v>2230</v>
      </c>
      <c r="F286" s="250" t="s">
        <v>2231</v>
      </c>
      <c r="G286" s="251" t="s">
        <v>1953</v>
      </c>
      <c r="H286" s="252">
        <v>9</v>
      </c>
      <c r="I286" s="253"/>
      <c r="J286" s="254">
        <f>ROUND(I286*H286,2)</f>
        <v>0</v>
      </c>
      <c r="K286" s="255"/>
      <c r="L286" s="256"/>
      <c r="M286" s="257" t="s">
        <v>1</v>
      </c>
      <c r="N286" s="258" t="s">
        <v>40</v>
      </c>
      <c r="O286" s="94"/>
      <c r="P286" s="244">
        <f>O286*H286</f>
        <v>0</v>
      </c>
      <c r="Q286" s="244">
        <v>0</v>
      </c>
      <c r="R286" s="244">
        <f>Q286*H286</f>
        <v>0</v>
      </c>
      <c r="S286" s="244">
        <v>0</v>
      </c>
      <c r="T286" s="245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46" t="s">
        <v>307</v>
      </c>
      <c r="AT286" s="246" t="s">
        <v>270</v>
      </c>
      <c r="AU286" s="246" t="s">
        <v>81</v>
      </c>
      <c r="AY286" s="14" t="s">
        <v>177</v>
      </c>
      <c r="BE286" s="247">
        <f>IF(N286="základná",J286,0)</f>
        <v>0</v>
      </c>
      <c r="BF286" s="247">
        <f>IF(N286="znížená",J286,0)</f>
        <v>0</v>
      </c>
      <c r="BG286" s="247">
        <f>IF(N286="zákl. prenesená",J286,0)</f>
        <v>0</v>
      </c>
      <c r="BH286" s="247">
        <f>IF(N286="zníž. prenesená",J286,0)</f>
        <v>0</v>
      </c>
      <c r="BI286" s="247">
        <f>IF(N286="nulová",J286,0)</f>
        <v>0</v>
      </c>
      <c r="BJ286" s="14" t="s">
        <v>87</v>
      </c>
      <c r="BK286" s="247">
        <f>ROUND(I286*H286,2)</f>
        <v>0</v>
      </c>
      <c r="BL286" s="14" t="s">
        <v>241</v>
      </c>
      <c r="BM286" s="246" t="s">
        <v>1405</v>
      </c>
    </row>
    <row r="287" s="2" customFormat="1" ht="16.5" customHeight="1">
      <c r="A287" s="35"/>
      <c r="B287" s="36"/>
      <c r="C287" s="248" t="s">
        <v>789</v>
      </c>
      <c r="D287" s="248" t="s">
        <v>270</v>
      </c>
      <c r="E287" s="249" t="s">
        <v>2232</v>
      </c>
      <c r="F287" s="250" t="s">
        <v>2233</v>
      </c>
      <c r="G287" s="251" t="s">
        <v>1953</v>
      </c>
      <c r="H287" s="252">
        <v>1</v>
      </c>
      <c r="I287" s="253"/>
      <c r="J287" s="254">
        <f>ROUND(I287*H287,2)</f>
        <v>0</v>
      </c>
      <c r="K287" s="255"/>
      <c r="L287" s="256"/>
      <c r="M287" s="257" t="s">
        <v>1</v>
      </c>
      <c r="N287" s="258" t="s">
        <v>40</v>
      </c>
      <c r="O287" s="94"/>
      <c r="P287" s="244">
        <f>O287*H287</f>
        <v>0</v>
      </c>
      <c r="Q287" s="244">
        <v>0</v>
      </c>
      <c r="R287" s="244">
        <f>Q287*H287</f>
        <v>0</v>
      </c>
      <c r="S287" s="244">
        <v>0</v>
      </c>
      <c r="T287" s="245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46" t="s">
        <v>307</v>
      </c>
      <c r="AT287" s="246" t="s">
        <v>270</v>
      </c>
      <c r="AU287" s="246" t="s">
        <v>81</v>
      </c>
      <c r="AY287" s="14" t="s">
        <v>177</v>
      </c>
      <c r="BE287" s="247">
        <f>IF(N287="základná",J287,0)</f>
        <v>0</v>
      </c>
      <c r="BF287" s="247">
        <f>IF(N287="znížená",J287,0)</f>
        <v>0</v>
      </c>
      <c r="BG287" s="247">
        <f>IF(N287="zákl. prenesená",J287,0)</f>
        <v>0</v>
      </c>
      <c r="BH287" s="247">
        <f>IF(N287="zníž. prenesená",J287,0)</f>
        <v>0</v>
      </c>
      <c r="BI287" s="247">
        <f>IF(N287="nulová",J287,0)</f>
        <v>0</v>
      </c>
      <c r="BJ287" s="14" t="s">
        <v>87</v>
      </c>
      <c r="BK287" s="247">
        <f>ROUND(I287*H287,2)</f>
        <v>0</v>
      </c>
      <c r="BL287" s="14" t="s">
        <v>241</v>
      </c>
      <c r="BM287" s="246" t="s">
        <v>1413</v>
      </c>
    </row>
    <row r="288" s="2" customFormat="1" ht="16.5" customHeight="1">
      <c r="A288" s="35"/>
      <c r="B288" s="36"/>
      <c r="C288" s="234" t="s">
        <v>793</v>
      </c>
      <c r="D288" s="234" t="s">
        <v>179</v>
      </c>
      <c r="E288" s="235" t="s">
        <v>2234</v>
      </c>
      <c r="F288" s="236" t="s">
        <v>2235</v>
      </c>
      <c r="G288" s="237" t="s">
        <v>2024</v>
      </c>
      <c r="H288" s="238">
        <v>50</v>
      </c>
      <c r="I288" s="239"/>
      <c r="J288" s="240">
        <f>ROUND(I288*H288,2)</f>
        <v>0</v>
      </c>
      <c r="K288" s="241"/>
      <c r="L288" s="41"/>
      <c r="M288" s="242" t="s">
        <v>1</v>
      </c>
      <c r="N288" s="243" t="s">
        <v>40</v>
      </c>
      <c r="O288" s="94"/>
      <c r="P288" s="244">
        <f>O288*H288</f>
        <v>0</v>
      </c>
      <c r="Q288" s="244">
        <v>0</v>
      </c>
      <c r="R288" s="244">
        <f>Q288*H288</f>
        <v>0</v>
      </c>
      <c r="S288" s="244">
        <v>0</v>
      </c>
      <c r="T288" s="245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46" t="s">
        <v>241</v>
      </c>
      <c r="AT288" s="246" t="s">
        <v>179</v>
      </c>
      <c r="AU288" s="246" t="s">
        <v>81</v>
      </c>
      <c r="AY288" s="14" t="s">
        <v>177</v>
      </c>
      <c r="BE288" s="247">
        <f>IF(N288="základná",J288,0)</f>
        <v>0</v>
      </c>
      <c r="BF288" s="247">
        <f>IF(N288="znížená",J288,0)</f>
        <v>0</v>
      </c>
      <c r="BG288" s="247">
        <f>IF(N288="zákl. prenesená",J288,0)</f>
        <v>0</v>
      </c>
      <c r="BH288" s="247">
        <f>IF(N288="zníž. prenesená",J288,0)</f>
        <v>0</v>
      </c>
      <c r="BI288" s="247">
        <f>IF(N288="nulová",J288,0)</f>
        <v>0</v>
      </c>
      <c r="BJ288" s="14" t="s">
        <v>87</v>
      </c>
      <c r="BK288" s="247">
        <f>ROUND(I288*H288,2)</f>
        <v>0</v>
      </c>
      <c r="BL288" s="14" t="s">
        <v>241</v>
      </c>
      <c r="BM288" s="246" t="s">
        <v>1421</v>
      </c>
    </row>
    <row r="289" s="2" customFormat="1" ht="24.15" customHeight="1">
      <c r="A289" s="35"/>
      <c r="B289" s="36"/>
      <c r="C289" s="234" t="s">
        <v>797</v>
      </c>
      <c r="D289" s="234" t="s">
        <v>179</v>
      </c>
      <c r="E289" s="235" t="s">
        <v>2236</v>
      </c>
      <c r="F289" s="236" t="s">
        <v>2237</v>
      </c>
      <c r="G289" s="237" t="s">
        <v>263</v>
      </c>
      <c r="H289" s="238">
        <v>0.57299999999999995</v>
      </c>
      <c r="I289" s="239"/>
      <c r="J289" s="240">
        <f>ROUND(I289*H289,2)</f>
        <v>0</v>
      </c>
      <c r="K289" s="241"/>
      <c r="L289" s="41"/>
      <c r="M289" s="242" t="s">
        <v>1</v>
      </c>
      <c r="N289" s="243" t="s">
        <v>40</v>
      </c>
      <c r="O289" s="94"/>
      <c r="P289" s="244">
        <f>O289*H289</f>
        <v>0</v>
      </c>
      <c r="Q289" s="244">
        <v>0</v>
      </c>
      <c r="R289" s="244">
        <f>Q289*H289</f>
        <v>0</v>
      </c>
      <c r="S289" s="244">
        <v>0</v>
      </c>
      <c r="T289" s="245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46" t="s">
        <v>241</v>
      </c>
      <c r="AT289" s="246" t="s">
        <v>179</v>
      </c>
      <c r="AU289" s="246" t="s">
        <v>81</v>
      </c>
      <c r="AY289" s="14" t="s">
        <v>177</v>
      </c>
      <c r="BE289" s="247">
        <f>IF(N289="základná",J289,0)</f>
        <v>0</v>
      </c>
      <c r="BF289" s="247">
        <f>IF(N289="znížená",J289,0)</f>
        <v>0</v>
      </c>
      <c r="BG289" s="247">
        <f>IF(N289="zákl. prenesená",J289,0)</f>
        <v>0</v>
      </c>
      <c r="BH289" s="247">
        <f>IF(N289="zníž. prenesená",J289,0)</f>
        <v>0</v>
      </c>
      <c r="BI289" s="247">
        <f>IF(N289="nulová",J289,0)</f>
        <v>0</v>
      </c>
      <c r="BJ289" s="14" t="s">
        <v>87</v>
      </c>
      <c r="BK289" s="247">
        <f>ROUND(I289*H289,2)</f>
        <v>0</v>
      </c>
      <c r="BL289" s="14" t="s">
        <v>241</v>
      </c>
      <c r="BM289" s="246" t="s">
        <v>1429</v>
      </c>
    </row>
    <row r="290" s="12" customFormat="1" ht="25.92" customHeight="1">
      <c r="A290" s="12"/>
      <c r="B290" s="218"/>
      <c r="C290" s="219"/>
      <c r="D290" s="220" t="s">
        <v>73</v>
      </c>
      <c r="E290" s="221" t="s">
        <v>2238</v>
      </c>
      <c r="F290" s="221" t="s">
        <v>2239</v>
      </c>
      <c r="G290" s="219"/>
      <c r="H290" s="219"/>
      <c r="I290" s="222"/>
      <c r="J290" s="223">
        <f>BK290</f>
        <v>0</v>
      </c>
      <c r="K290" s="219"/>
      <c r="L290" s="224"/>
      <c r="M290" s="225"/>
      <c r="N290" s="226"/>
      <c r="O290" s="226"/>
      <c r="P290" s="227">
        <f>SUM(P291:P299)</f>
        <v>0</v>
      </c>
      <c r="Q290" s="226"/>
      <c r="R290" s="227">
        <f>SUM(R291:R299)</f>
        <v>0</v>
      </c>
      <c r="S290" s="226"/>
      <c r="T290" s="228">
        <f>SUM(T291:T299)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29" t="s">
        <v>87</v>
      </c>
      <c r="AT290" s="230" t="s">
        <v>73</v>
      </c>
      <c r="AU290" s="230" t="s">
        <v>74</v>
      </c>
      <c r="AY290" s="229" t="s">
        <v>177</v>
      </c>
      <c r="BK290" s="231">
        <f>SUM(BK291:BK299)</f>
        <v>0</v>
      </c>
    </row>
    <row r="291" s="2" customFormat="1" ht="16.5" customHeight="1">
      <c r="A291" s="35"/>
      <c r="B291" s="36"/>
      <c r="C291" s="234" t="s">
        <v>801</v>
      </c>
      <c r="D291" s="234" t="s">
        <v>179</v>
      </c>
      <c r="E291" s="235" t="s">
        <v>2240</v>
      </c>
      <c r="F291" s="236" t="s">
        <v>2241</v>
      </c>
      <c r="G291" s="237" t="s">
        <v>2040</v>
      </c>
      <c r="H291" s="238">
        <v>1</v>
      </c>
      <c r="I291" s="239"/>
      <c r="J291" s="240">
        <f>ROUND(I291*H291,2)</f>
        <v>0</v>
      </c>
      <c r="K291" s="241"/>
      <c r="L291" s="41"/>
      <c r="M291" s="242" t="s">
        <v>1</v>
      </c>
      <c r="N291" s="243" t="s">
        <v>40</v>
      </c>
      <c r="O291" s="94"/>
      <c r="P291" s="244">
        <f>O291*H291</f>
        <v>0</v>
      </c>
      <c r="Q291" s="244">
        <v>0</v>
      </c>
      <c r="R291" s="244">
        <f>Q291*H291</f>
        <v>0</v>
      </c>
      <c r="S291" s="244">
        <v>0</v>
      </c>
      <c r="T291" s="245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46" t="s">
        <v>241</v>
      </c>
      <c r="AT291" s="246" t="s">
        <v>179</v>
      </c>
      <c r="AU291" s="246" t="s">
        <v>81</v>
      </c>
      <c r="AY291" s="14" t="s">
        <v>177</v>
      </c>
      <c r="BE291" s="247">
        <f>IF(N291="základná",J291,0)</f>
        <v>0</v>
      </c>
      <c r="BF291" s="247">
        <f>IF(N291="znížená",J291,0)</f>
        <v>0</v>
      </c>
      <c r="BG291" s="247">
        <f>IF(N291="zákl. prenesená",J291,0)</f>
        <v>0</v>
      </c>
      <c r="BH291" s="247">
        <f>IF(N291="zníž. prenesená",J291,0)</f>
        <v>0</v>
      </c>
      <c r="BI291" s="247">
        <f>IF(N291="nulová",J291,0)</f>
        <v>0</v>
      </c>
      <c r="BJ291" s="14" t="s">
        <v>87</v>
      </c>
      <c r="BK291" s="247">
        <f>ROUND(I291*H291,2)</f>
        <v>0</v>
      </c>
      <c r="BL291" s="14" t="s">
        <v>241</v>
      </c>
      <c r="BM291" s="246" t="s">
        <v>1437</v>
      </c>
    </row>
    <row r="292" s="2" customFormat="1" ht="16.5" customHeight="1">
      <c r="A292" s="35"/>
      <c r="B292" s="36"/>
      <c r="C292" s="234" t="s">
        <v>805</v>
      </c>
      <c r="D292" s="234" t="s">
        <v>179</v>
      </c>
      <c r="E292" s="235" t="s">
        <v>2242</v>
      </c>
      <c r="F292" s="236" t="s">
        <v>2243</v>
      </c>
      <c r="G292" s="237" t="s">
        <v>2040</v>
      </c>
      <c r="H292" s="238">
        <v>1</v>
      </c>
      <c r="I292" s="239"/>
      <c r="J292" s="240">
        <f>ROUND(I292*H292,2)</f>
        <v>0</v>
      </c>
      <c r="K292" s="241"/>
      <c r="L292" s="41"/>
      <c r="M292" s="242" t="s">
        <v>1</v>
      </c>
      <c r="N292" s="243" t="s">
        <v>40</v>
      </c>
      <c r="O292" s="94"/>
      <c r="P292" s="244">
        <f>O292*H292</f>
        <v>0</v>
      </c>
      <c r="Q292" s="244">
        <v>0</v>
      </c>
      <c r="R292" s="244">
        <f>Q292*H292</f>
        <v>0</v>
      </c>
      <c r="S292" s="244">
        <v>0</v>
      </c>
      <c r="T292" s="245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46" t="s">
        <v>241</v>
      </c>
      <c r="AT292" s="246" t="s">
        <v>179</v>
      </c>
      <c r="AU292" s="246" t="s">
        <v>81</v>
      </c>
      <c r="AY292" s="14" t="s">
        <v>177</v>
      </c>
      <c r="BE292" s="247">
        <f>IF(N292="základná",J292,0)</f>
        <v>0</v>
      </c>
      <c r="BF292" s="247">
        <f>IF(N292="znížená",J292,0)</f>
        <v>0</v>
      </c>
      <c r="BG292" s="247">
        <f>IF(N292="zákl. prenesená",J292,0)</f>
        <v>0</v>
      </c>
      <c r="BH292" s="247">
        <f>IF(N292="zníž. prenesená",J292,0)</f>
        <v>0</v>
      </c>
      <c r="BI292" s="247">
        <f>IF(N292="nulová",J292,0)</f>
        <v>0</v>
      </c>
      <c r="BJ292" s="14" t="s">
        <v>87</v>
      </c>
      <c r="BK292" s="247">
        <f>ROUND(I292*H292,2)</f>
        <v>0</v>
      </c>
      <c r="BL292" s="14" t="s">
        <v>241</v>
      </c>
      <c r="BM292" s="246" t="s">
        <v>1445</v>
      </c>
    </row>
    <row r="293" s="2" customFormat="1" ht="16.5" customHeight="1">
      <c r="A293" s="35"/>
      <c r="B293" s="36"/>
      <c r="C293" s="248" t="s">
        <v>809</v>
      </c>
      <c r="D293" s="248" t="s">
        <v>270</v>
      </c>
      <c r="E293" s="249" t="s">
        <v>2244</v>
      </c>
      <c r="F293" s="250" t="s">
        <v>2245</v>
      </c>
      <c r="G293" s="251" t="s">
        <v>1953</v>
      </c>
      <c r="H293" s="252">
        <v>1</v>
      </c>
      <c r="I293" s="253"/>
      <c r="J293" s="254">
        <f>ROUND(I293*H293,2)</f>
        <v>0</v>
      </c>
      <c r="K293" s="255"/>
      <c r="L293" s="256"/>
      <c r="M293" s="257" t="s">
        <v>1</v>
      </c>
      <c r="N293" s="258" t="s">
        <v>40</v>
      </c>
      <c r="O293" s="94"/>
      <c r="P293" s="244">
        <f>O293*H293</f>
        <v>0</v>
      </c>
      <c r="Q293" s="244">
        <v>0</v>
      </c>
      <c r="R293" s="244">
        <f>Q293*H293</f>
        <v>0</v>
      </c>
      <c r="S293" s="244">
        <v>0</v>
      </c>
      <c r="T293" s="245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46" t="s">
        <v>307</v>
      </c>
      <c r="AT293" s="246" t="s">
        <v>270</v>
      </c>
      <c r="AU293" s="246" t="s">
        <v>81</v>
      </c>
      <c r="AY293" s="14" t="s">
        <v>177</v>
      </c>
      <c r="BE293" s="247">
        <f>IF(N293="základná",J293,0)</f>
        <v>0</v>
      </c>
      <c r="BF293" s="247">
        <f>IF(N293="znížená",J293,0)</f>
        <v>0</v>
      </c>
      <c r="BG293" s="247">
        <f>IF(N293="zákl. prenesená",J293,0)</f>
        <v>0</v>
      </c>
      <c r="BH293" s="247">
        <f>IF(N293="zníž. prenesená",J293,0)</f>
        <v>0</v>
      </c>
      <c r="BI293" s="247">
        <f>IF(N293="nulová",J293,0)</f>
        <v>0</v>
      </c>
      <c r="BJ293" s="14" t="s">
        <v>87</v>
      </c>
      <c r="BK293" s="247">
        <f>ROUND(I293*H293,2)</f>
        <v>0</v>
      </c>
      <c r="BL293" s="14" t="s">
        <v>241</v>
      </c>
      <c r="BM293" s="246" t="s">
        <v>1455</v>
      </c>
    </row>
    <row r="294" s="2" customFormat="1" ht="24.15" customHeight="1">
      <c r="A294" s="35"/>
      <c r="B294" s="36"/>
      <c r="C294" s="248" t="s">
        <v>813</v>
      </c>
      <c r="D294" s="248" t="s">
        <v>270</v>
      </c>
      <c r="E294" s="249" t="s">
        <v>2246</v>
      </c>
      <c r="F294" s="250" t="s">
        <v>2247</v>
      </c>
      <c r="G294" s="251" t="s">
        <v>1953</v>
      </c>
      <c r="H294" s="252">
        <v>1</v>
      </c>
      <c r="I294" s="253"/>
      <c r="J294" s="254">
        <f>ROUND(I294*H294,2)</f>
        <v>0</v>
      </c>
      <c r="K294" s="255"/>
      <c r="L294" s="256"/>
      <c r="M294" s="257" t="s">
        <v>1</v>
      </c>
      <c r="N294" s="258" t="s">
        <v>40</v>
      </c>
      <c r="O294" s="94"/>
      <c r="P294" s="244">
        <f>O294*H294</f>
        <v>0</v>
      </c>
      <c r="Q294" s="244">
        <v>0</v>
      </c>
      <c r="R294" s="244">
        <f>Q294*H294</f>
        <v>0</v>
      </c>
      <c r="S294" s="244">
        <v>0</v>
      </c>
      <c r="T294" s="245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46" t="s">
        <v>307</v>
      </c>
      <c r="AT294" s="246" t="s">
        <v>270</v>
      </c>
      <c r="AU294" s="246" t="s">
        <v>81</v>
      </c>
      <c r="AY294" s="14" t="s">
        <v>177</v>
      </c>
      <c r="BE294" s="247">
        <f>IF(N294="základná",J294,0)</f>
        <v>0</v>
      </c>
      <c r="BF294" s="247">
        <f>IF(N294="znížená",J294,0)</f>
        <v>0</v>
      </c>
      <c r="BG294" s="247">
        <f>IF(N294="zákl. prenesená",J294,0)</f>
        <v>0</v>
      </c>
      <c r="BH294" s="247">
        <f>IF(N294="zníž. prenesená",J294,0)</f>
        <v>0</v>
      </c>
      <c r="BI294" s="247">
        <f>IF(N294="nulová",J294,0)</f>
        <v>0</v>
      </c>
      <c r="BJ294" s="14" t="s">
        <v>87</v>
      </c>
      <c r="BK294" s="247">
        <f>ROUND(I294*H294,2)</f>
        <v>0</v>
      </c>
      <c r="BL294" s="14" t="s">
        <v>241</v>
      </c>
      <c r="BM294" s="246" t="s">
        <v>1463</v>
      </c>
    </row>
    <row r="295" s="2" customFormat="1" ht="16.5" customHeight="1">
      <c r="A295" s="35"/>
      <c r="B295" s="36"/>
      <c r="C295" s="248" t="s">
        <v>817</v>
      </c>
      <c r="D295" s="248" t="s">
        <v>270</v>
      </c>
      <c r="E295" s="249" t="s">
        <v>2248</v>
      </c>
      <c r="F295" s="250" t="s">
        <v>2249</v>
      </c>
      <c r="G295" s="251" t="s">
        <v>1953</v>
      </c>
      <c r="H295" s="252">
        <v>1</v>
      </c>
      <c r="I295" s="253"/>
      <c r="J295" s="254">
        <f>ROUND(I295*H295,2)</f>
        <v>0</v>
      </c>
      <c r="K295" s="255"/>
      <c r="L295" s="256"/>
      <c r="M295" s="257" t="s">
        <v>1</v>
      </c>
      <c r="N295" s="258" t="s">
        <v>40</v>
      </c>
      <c r="O295" s="94"/>
      <c r="P295" s="244">
        <f>O295*H295</f>
        <v>0</v>
      </c>
      <c r="Q295" s="244">
        <v>0</v>
      </c>
      <c r="R295" s="244">
        <f>Q295*H295</f>
        <v>0</v>
      </c>
      <c r="S295" s="244">
        <v>0</v>
      </c>
      <c r="T295" s="245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46" t="s">
        <v>307</v>
      </c>
      <c r="AT295" s="246" t="s">
        <v>270</v>
      </c>
      <c r="AU295" s="246" t="s">
        <v>81</v>
      </c>
      <c r="AY295" s="14" t="s">
        <v>177</v>
      </c>
      <c r="BE295" s="247">
        <f>IF(N295="základná",J295,0)</f>
        <v>0</v>
      </c>
      <c r="BF295" s="247">
        <f>IF(N295="znížená",J295,0)</f>
        <v>0</v>
      </c>
      <c r="BG295" s="247">
        <f>IF(N295="zákl. prenesená",J295,0)</f>
        <v>0</v>
      </c>
      <c r="BH295" s="247">
        <f>IF(N295="zníž. prenesená",J295,0)</f>
        <v>0</v>
      </c>
      <c r="BI295" s="247">
        <f>IF(N295="nulová",J295,0)</f>
        <v>0</v>
      </c>
      <c r="BJ295" s="14" t="s">
        <v>87</v>
      </c>
      <c r="BK295" s="247">
        <f>ROUND(I295*H295,2)</f>
        <v>0</v>
      </c>
      <c r="BL295" s="14" t="s">
        <v>241</v>
      </c>
      <c r="BM295" s="246" t="s">
        <v>1471</v>
      </c>
    </row>
    <row r="296" s="2" customFormat="1" ht="16.5" customHeight="1">
      <c r="A296" s="35"/>
      <c r="B296" s="36"/>
      <c r="C296" s="248" t="s">
        <v>821</v>
      </c>
      <c r="D296" s="248" t="s">
        <v>270</v>
      </c>
      <c r="E296" s="249" t="s">
        <v>2250</v>
      </c>
      <c r="F296" s="250" t="s">
        <v>2251</v>
      </c>
      <c r="G296" s="251" t="s">
        <v>1953</v>
      </c>
      <c r="H296" s="252">
        <v>1</v>
      </c>
      <c r="I296" s="253"/>
      <c r="J296" s="254">
        <f>ROUND(I296*H296,2)</f>
        <v>0</v>
      </c>
      <c r="K296" s="255"/>
      <c r="L296" s="256"/>
      <c r="M296" s="257" t="s">
        <v>1</v>
      </c>
      <c r="N296" s="258" t="s">
        <v>40</v>
      </c>
      <c r="O296" s="94"/>
      <c r="P296" s="244">
        <f>O296*H296</f>
        <v>0</v>
      </c>
      <c r="Q296" s="244">
        <v>0</v>
      </c>
      <c r="R296" s="244">
        <f>Q296*H296</f>
        <v>0</v>
      </c>
      <c r="S296" s="244">
        <v>0</v>
      </c>
      <c r="T296" s="245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46" t="s">
        <v>307</v>
      </c>
      <c r="AT296" s="246" t="s">
        <v>270</v>
      </c>
      <c r="AU296" s="246" t="s">
        <v>81</v>
      </c>
      <c r="AY296" s="14" t="s">
        <v>177</v>
      </c>
      <c r="BE296" s="247">
        <f>IF(N296="základná",J296,0)</f>
        <v>0</v>
      </c>
      <c r="BF296" s="247">
        <f>IF(N296="znížená",J296,0)</f>
        <v>0</v>
      </c>
      <c r="BG296" s="247">
        <f>IF(N296="zákl. prenesená",J296,0)</f>
        <v>0</v>
      </c>
      <c r="BH296" s="247">
        <f>IF(N296="zníž. prenesená",J296,0)</f>
        <v>0</v>
      </c>
      <c r="BI296" s="247">
        <f>IF(N296="nulová",J296,0)</f>
        <v>0</v>
      </c>
      <c r="BJ296" s="14" t="s">
        <v>87</v>
      </c>
      <c r="BK296" s="247">
        <f>ROUND(I296*H296,2)</f>
        <v>0</v>
      </c>
      <c r="BL296" s="14" t="s">
        <v>241</v>
      </c>
      <c r="BM296" s="246" t="s">
        <v>1479</v>
      </c>
    </row>
    <row r="297" s="2" customFormat="1" ht="16.5" customHeight="1">
      <c r="A297" s="35"/>
      <c r="B297" s="36"/>
      <c r="C297" s="234" t="s">
        <v>825</v>
      </c>
      <c r="D297" s="234" t="s">
        <v>179</v>
      </c>
      <c r="E297" s="235" t="s">
        <v>2252</v>
      </c>
      <c r="F297" s="236" t="s">
        <v>2253</v>
      </c>
      <c r="G297" s="237" t="s">
        <v>2024</v>
      </c>
      <c r="H297" s="238">
        <v>10</v>
      </c>
      <c r="I297" s="239"/>
      <c r="J297" s="240">
        <f>ROUND(I297*H297,2)</f>
        <v>0</v>
      </c>
      <c r="K297" s="241"/>
      <c r="L297" s="41"/>
      <c r="M297" s="242" t="s">
        <v>1</v>
      </c>
      <c r="N297" s="243" t="s">
        <v>40</v>
      </c>
      <c r="O297" s="94"/>
      <c r="P297" s="244">
        <f>O297*H297</f>
        <v>0</v>
      </c>
      <c r="Q297" s="244">
        <v>0</v>
      </c>
      <c r="R297" s="244">
        <f>Q297*H297</f>
        <v>0</v>
      </c>
      <c r="S297" s="244">
        <v>0</v>
      </c>
      <c r="T297" s="245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46" t="s">
        <v>241</v>
      </c>
      <c r="AT297" s="246" t="s">
        <v>179</v>
      </c>
      <c r="AU297" s="246" t="s">
        <v>81</v>
      </c>
      <c r="AY297" s="14" t="s">
        <v>177</v>
      </c>
      <c r="BE297" s="247">
        <f>IF(N297="základná",J297,0)</f>
        <v>0</v>
      </c>
      <c r="BF297" s="247">
        <f>IF(N297="znížená",J297,0)</f>
        <v>0</v>
      </c>
      <c r="BG297" s="247">
        <f>IF(N297="zákl. prenesená",J297,0)</f>
        <v>0</v>
      </c>
      <c r="BH297" s="247">
        <f>IF(N297="zníž. prenesená",J297,0)</f>
        <v>0</v>
      </c>
      <c r="BI297" s="247">
        <f>IF(N297="nulová",J297,0)</f>
        <v>0</v>
      </c>
      <c r="BJ297" s="14" t="s">
        <v>87</v>
      </c>
      <c r="BK297" s="247">
        <f>ROUND(I297*H297,2)</f>
        <v>0</v>
      </c>
      <c r="BL297" s="14" t="s">
        <v>241</v>
      </c>
      <c r="BM297" s="246" t="s">
        <v>1487</v>
      </c>
    </row>
    <row r="298" s="2" customFormat="1" ht="21.75" customHeight="1">
      <c r="A298" s="35"/>
      <c r="B298" s="36"/>
      <c r="C298" s="234" t="s">
        <v>829</v>
      </c>
      <c r="D298" s="234" t="s">
        <v>179</v>
      </c>
      <c r="E298" s="235" t="s">
        <v>2254</v>
      </c>
      <c r="F298" s="236" t="s">
        <v>2255</v>
      </c>
      <c r="G298" s="237" t="s">
        <v>263</v>
      </c>
      <c r="H298" s="238">
        <v>0.081000000000000003</v>
      </c>
      <c r="I298" s="239"/>
      <c r="J298" s="240">
        <f>ROUND(I298*H298,2)</f>
        <v>0</v>
      </c>
      <c r="K298" s="241"/>
      <c r="L298" s="41"/>
      <c r="M298" s="242" t="s">
        <v>1</v>
      </c>
      <c r="N298" s="243" t="s">
        <v>40</v>
      </c>
      <c r="O298" s="94"/>
      <c r="P298" s="244">
        <f>O298*H298</f>
        <v>0</v>
      </c>
      <c r="Q298" s="244">
        <v>0</v>
      </c>
      <c r="R298" s="244">
        <f>Q298*H298</f>
        <v>0</v>
      </c>
      <c r="S298" s="244">
        <v>0</v>
      </c>
      <c r="T298" s="245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46" t="s">
        <v>241</v>
      </c>
      <c r="AT298" s="246" t="s">
        <v>179</v>
      </c>
      <c r="AU298" s="246" t="s">
        <v>81</v>
      </c>
      <c r="AY298" s="14" t="s">
        <v>177</v>
      </c>
      <c r="BE298" s="247">
        <f>IF(N298="základná",J298,0)</f>
        <v>0</v>
      </c>
      <c r="BF298" s="247">
        <f>IF(N298="znížená",J298,0)</f>
        <v>0</v>
      </c>
      <c r="BG298" s="247">
        <f>IF(N298="zákl. prenesená",J298,0)</f>
        <v>0</v>
      </c>
      <c r="BH298" s="247">
        <f>IF(N298="zníž. prenesená",J298,0)</f>
        <v>0</v>
      </c>
      <c r="BI298" s="247">
        <f>IF(N298="nulová",J298,0)</f>
        <v>0</v>
      </c>
      <c r="BJ298" s="14" t="s">
        <v>87</v>
      </c>
      <c r="BK298" s="247">
        <f>ROUND(I298*H298,2)</f>
        <v>0</v>
      </c>
      <c r="BL298" s="14" t="s">
        <v>241</v>
      </c>
      <c r="BM298" s="246" t="s">
        <v>1495</v>
      </c>
    </row>
    <row r="299" s="2" customFormat="1" ht="16.5" customHeight="1">
      <c r="A299" s="35"/>
      <c r="B299" s="36"/>
      <c r="C299" s="248" t="s">
        <v>833</v>
      </c>
      <c r="D299" s="248" t="s">
        <v>270</v>
      </c>
      <c r="E299" s="249" t="s">
        <v>2256</v>
      </c>
      <c r="F299" s="250" t="s">
        <v>2257</v>
      </c>
      <c r="G299" s="251" t="s">
        <v>1953</v>
      </c>
      <c r="H299" s="252">
        <v>1</v>
      </c>
      <c r="I299" s="253"/>
      <c r="J299" s="254">
        <f>ROUND(I299*H299,2)</f>
        <v>0</v>
      </c>
      <c r="K299" s="255"/>
      <c r="L299" s="256"/>
      <c r="M299" s="257" t="s">
        <v>1</v>
      </c>
      <c r="N299" s="258" t="s">
        <v>40</v>
      </c>
      <c r="O299" s="94"/>
      <c r="P299" s="244">
        <f>O299*H299</f>
        <v>0</v>
      </c>
      <c r="Q299" s="244">
        <v>0</v>
      </c>
      <c r="R299" s="244">
        <f>Q299*H299</f>
        <v>0</v>
      </c>
      <c r="S299" s="244">
        <v>0</v>
      </c>
      <c r="T299" s="245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46" t="s">
        <v>307</v>
      </c>
      <c r="AT299" s="246" t="s">
        <v>270</v>
      </c>
      <c r="AU299" s="246" t="s">
        <v>81</v>
      </c>
      <c r="AY299" s="14" t="s">
        <v>177</v>
      </c>
      <c r="BE299" s="247">
        <f>IF(N299="základná",J299,0)</f>
        <v>0</v>
      </c>
      <c r="BF299" s="247">
        <f>IF(N299="znížená",J299,0)</f>
        <v>0</v>
      </c>
      <c r="BG299" s="247">
        <f>IF(N299="zákl. prenesená",J299,0)</f>
        <v>0</v>
      </c>
      <c r="BH299" s="247">
        <f>IF(N299="zníž. prenesená",J299,0)</f>
        <v>0</v>
      </c>
      <c r="BI299" s="247">
        <f>IF(N299="nulová",J299,0)</f>
        <v>0</v>
      </c>
      <c r="BJ299" s="14" t="s">
        <v>87</v>
      </c>
      <c r="BK299" s="247">
        <f>ROUND(I299*H299,2)</f>
        <v>0</v>
      </c>
      <c r="BL299" s="14" t="s">
        <v>241</v>
      </c>
      <c r="BM299" s="246" t="s">
        <v>1503</v>
      </c>
    </row>
    <row r="300" s="12" customFormat="1" ht="25.92" customHeight="1">
      <c r="A300" s="12"/>
      <c r="B300" s="218"/>
      <c r="C300" s="219"/>
      <c r="D300" s="220" t="s">
        <v>73</v>
      </c>
      <c r="E300" s="221" t="s">
        <v>1286</v>
      </c>
      <c r="F300" s="221" t="s">
        <v>2258</v>
      </c>
      <c r="G300" s="219"/>
      <c r="H300" s="219"/>
      <c r="I300" s="222"/>
      <c r="J300" s="223">
        <f>BK300</f>
        <v>0</v>
      </c>
      <c r="K300" s="219"/>
      <c r="L300" s="224"/>
      <c r="M300" s="225"/>
      <c r="N300" s="226"/>
      <c r="O300" s="226"/>
      <c r="P300" s="227">
        <f>SUM(P301:P303)</f>
        <v>0</v>
      </c>
      <c r="Q300" s="226"/>
      <c r="R300" s="227">
        <f>SUM(R301:R303)</f>
        <v>0</v>
      </c>
      <c r="S300" s="226"/>
      <c r="T300" s="228">
        <f>SUM(T301:T303)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29" t="s">
        <v>81</v>
      </c>
      <c r="AT300" s="230" t="s">
        <v>73</v>
      </c>
      <c r="AU300" s="230" t="s">
        <v>74</v>
      </c>
      <c r="AY300" s="229" t="s">
        <v>177</v>
      </c>
      <c r="BK300" s="231">
        <f>SUM(BK301:BK303)</f>
        <v>0</v>
      </c>
    </row>
    <row r="301" s="2" customFormat="1" ht="16.5" customHeight="1">
      <c r="A301" s="35"/>
      <c r="B301" s="36"/>
      <c r="C301" s="234" t="s">
        <v>837</v>
      </c>
      <c r="D301" s="234" t="s">
        <v>179</v>
      </c>
      <c r="E301" s="235" t="s">
        <v>2259</v>
      </c>
      <c r="F301" s="236" t="s">
        <v>2260</v>
      </c>
      <c r="G301" s="237" t="s">
        <v>182</v>
      </c>
      <c r="H301" s="238">
        <v>61</v>
      </c>
      <c r="I301" s="239"/>
      <c r="J301" s="240">
        <f>ROUND(I301*H301,2)</f>
        <v>0</v>
      </c>
      <c r="K301" s="241"/>
      <c r="L301" s="41"/>
      <c r="M301" s="242" t="s">
        <v>1</v>
      </c>
      <c r="N301" s="243" t="s">
        <v>40</v>
      </c>
      <c r="O301" s="94"/>
      <c r="P301" s="244">
        <f>O301*H301</f>
        <v>0</v>
      </c>
      <c r="Q301" s="244">
        <v>0</v>
      </c>
      <c r="R301" s="244">
        <f>Q301*H301</f>
        <v>0</v>
      </c>
      <c r="S301" s="244">
        <v>0</v>
      </c>
      <c r="T301" s="245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46" t="s">
        <v>183</v>
      </c>
      <c r="AT301" s="246" t="s">
        <v>179</v>
      </c>
      <c r="AU301" s="246" t="s">
        <v>81</v>
      </c>
      <c r="AY301" s="14" t="s">
        <v>177</v>
      </c>
      <c r="BE301" s="247">
        <f>IF(N301="základná",J301,0)</f>
        <v>0</v>
      </c>
      <c r="BF301" s="247">
        <f>IF(N301="znížená",J301,0)</f>
        <v>0</v>
      </c>
      <c r="BG301" s="247">
        <f>IF(N301="zákl. prenesená",J301,0)</f>
        <v>0</v>
      </c>
      <c r="BH301" s="247">
        <f>IF(N301="zníž. prenesená",J301,0)</f>
        <v>0</v>
      </c>
      <c r="BI301" s="247">
        <f>IF(N301="nulová",J301,0)</f>
        <v>0</v>
      </c>
      <c r="BJ301" s="14" t="s">
        <v>87</v>
      </c>
      <c r="BK301" s="247">
        <f>ROUND(I301*H301,2)</f>
        <v>0</v>
      </c>
      <c r="BL301" s="14" t="s">
        <v>183</v>
      </c>
      <c r="BM301" s="246" t="s">
        <v>1511</v>
      </c>
    </row>
    <row r="302" s="2" customFormat="1" ht="16.5" customHeight="1">
      <c r="A302" s="35"/>
      <c r="B302" s="36"/>
      <c r="C302" s="234" t="s">
        <v>841</v>
      </c>
      <c r="D302" s="234" t="s">
        <v>179</v>
      </c>
      <c r="E302" s="235" t="s">
        <v>2261</v>
      </c>
      <c r="F302" s="236" t="s">
        <v>2262</v>
      </c>
      <c r="G302" s="237" t="s">
        <v>182</v>
      </c>
      <c r="H302" s="238">
        <v>61</v>
      </c>
      <c r="I302" s="239"/>
      <c r="J302" s="240">
        <f>ROUND(I302*H302,2)</f>
        <v>0</v>
      </c>
      <c r="K302" s="241"/>
      <c r="L302" s="41"/>
      <c r="M302" s="242" t="s">
        <v>1</v>
      </c>
      <c r="N302" s="243" t="s">
        <v>40</v>
      </c>
      <c r="O302" s="94"/>
      <c r="P302" s="244">
        <f>O302*H302</f>
        <v>0</v>
      </c>
      <c r="Q302" s="244">
        <v>0</v>
      </c>
      <c r="R302" s="244">
        <f>Q302*H302</f>
        <v>0</v>
      </c>
      <c r="S302" s="244">
        <v>0</v>
      </c>
      <c r="T302" s="245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46" t="s">
        <v>183</v>
      </c>
      <c r="AT302" s="246" t="s">
        <v>179</v>
      </c>
      <c r="AU302" s="246" t="s">
        <v>81</v>
      </c>
      <c r="AY302" s="14" t="s">
        <v>177</v>
      </c>
      <c r="BE302" s="247">
        <f>IF(N302="základná",J302,0)</f>
        <v>0</v>
      </c>
      <c r="BF302" s="247">
        <f>IF(N302="znížená",J302,0)</f>
        <v>0</v>
      </c>
      <c r="BG302" s="247">
        <f>IF(N302="zákl. prenesená",J302,0)</f>
        <v>0</v>
      </c>
      <c r="BH302" s="247">
        <f>IF(N302="zníž. prenesená",J302,0)</f>
        <v>0</v>
      </c>
      <c r="BI302" s="247">
        <f>IF(N302="nulová",J302,0)</f>
        <v>0</v>
      </c>
      <c r="BJ302" s="14" t="s">
        <v>87</v>
      </c>
      <c r="BK302" s="247">
        <f>ROUND(I302*H302,2)</f>
        <v>0</v>
      </c>
      <c r="BL302" s="14" t="s">
        <v>183</v>
      </c>
      <c r="BM302" s="246" t="s">
        <v>1519</v>
      </c>
    </row>
    <row r="303" s="2" customFormat="1" ht="21.75" customHeight="1">
      <c r="A303" s="35"/>
      <c r="B303" s="36"/>
      <c r="C303" s="248" t="s">
        <v>845</v>
      </c>
      <c r="D303" s="248" t="s">
        <v>270</v>
      </c>
      <c r="E303" s="249" t="s">
        <v>2263</v>
      </c>
      <c r="F303" s="250" t="s">
        <v>2264</v>
      </c>
      <c r="G303" s="251" t="s">
        <v>1953</v>
      </c>
      <c r="H303" s="252">
        <v>1</v>
      </c>
      <c r="I303" s="253"/>
      <c r="J303" s="254">
        <f>ROUND(I303*H303,2)</f>
        <v>0</v>
      </c>
      <c r="K303" s="255"/>
      <c r="L303" s="256"/>
      <c r="M303" s="265" t="s">
        <v>1</v>
      </c>
      <c r="N303" s="266" t="s">
        <v>40</v>
      </c>
      <c r="O303" s="262"/>
      <c r="P303" s="263">
        <f>O303*H303</f>
        <v>0</v>
      </c>
      <c r="Q303" s="263">
        <v>0</v>
      </c>
      <c r="R303" s="263">
        <f>Q303*H303</f>
        <v>0</v>
      </c>
      <c r="S303" s="263">
        <v>0</v>
      </c>
      <c r="T303" s="264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46" t="s">
        <v>208</v>
      </c>
      <c r="AT303" s="246" t="s">
        <v>270</v>
      </c>
      <c r="AU303" s="246" t="s">
        <v>81</v>
      </c>
      <c r="AY303" s="14" t="s">
        <v>177</v>
      </c>
      <c r="BE303" s="247">
        <f>IF(N303="základná",J303,0)</f>
        <v>0</v>
      </c>
      <c r="BF303" s="247">
        <f>IF(N303="znížená",J303,0)</f>
        <v>0</v>
      </c>
      <c r="BG303" s="247">
        <f>IF(N303="zákl. prenesená",J303,0)</f>
        <v>0</v>
      </c>
      <c r="BH303" s="247">
        <f>IF(N303="zníž. prenesená",J303,0)</f>
        <v>0</v>
      </c>
      <c r="BI303" s="247">
        <f>IF(N303="nulová",J303,0)</f>
        <v>0</v>
      </c>
      <c r="BJ303" s="14" t="s">
        <v>87</v>
      </c>
      <c r="BK303" s="247">
        <f>ROUND(I303*H303,2)</f>
        <v>0</v>
      </c>
      <c r="BL303" s="14" t="s">
        <v>183</v>
      </c>
      <c r="BM303" s="246" t="s">
        <v>1527</v>
      </c>
    </row>
    <row r="304" s="2" customFormat="1" ht="6.96" customHeight="1">
      <c r="A304" s="35"/>
      <c r="B304" s="69"/>
      <c r="C304" s="70"/>
      <c r="D304" s="70"/>
      <c r="E304" s="70"/>
      <c r="F304" s="70"/>
      <c r="G304" s="70"/>
      <c r="H304" s="70"/>
      <c r="I304" s="70"/>
      <c r="J304" s="70"/>
      <c r="K304" s="70"/>
      <c r="L304" s="41"/>
      <c r="M304" s="35"/>
      <c r="O304" s="35"/>
      <c r="P304" s="35"/>
      <c r="Q304" s="35"/>
      <c r="R304" s="35"/>
      <c r="S304" s="35"/>
      <c r="T304" s="35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</row>
  </sheetData>
  <sheetProtection sheet="1" autoFilter="0" formatColumns="0" formatRows="0" objects="1" scenarios="1" spinCount="100000" saltValue="2NaSQOX6cpd9/32z/U+9Am/n/zjtvqAYcD8/sZqzTxPAs6dPIVNqlp1epm1mzui9pAHtkY/bhPV5zgHScIFdww==" hashValue="l3iJBNay+z15SydjchJw73U0Ji5YMqFk+ObsLCoOzYqdJ1q09t5+U6pB6Pirupg7R1ZJqf1TbYWD305A4vO7lg==" algorithmName="SHA-512" password="CC35"/>
  <autoFilter ref="C128:K30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94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17"/>
      <c r="AT3" s="14" t="s">
        <v>74</v>
      </c>
    </row>
    <row r="4" s="1" customFormat="1" ht="24.96" customHeight="1">
      <c r="B4" s="17"/>
      <c r="D4" s="151" t="s">
        <v>122</v>
      </c>
      <c r="L4" s="17"/>
      <c r="M4" s="15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53" t="s">
        <v>15</v>
      </c>
      <c r="L6" s="17"/>
    </row>
    <row r="7" s="1" customFormat="1" ht="16.5" customHeight="1">
      <c r="B7" s="17"/>
      <c r="E7" s="154" t="str">
        <f>'Rekapitulácia stavby'!K6</f>
        <v>Prístavba základnej školy Suchá nad Parnou</v>
      </c>
      <c r="F7" s="153"/>
      <c r="G7" s="153"/>
      <c r="H7" s="153"/>
      <c r="L7" s="17"/>
    </row>
    <row r="8" s="1" customFormat="1" ht="12" customHeight="1">
      <c r="B8" s="17"/>
      <c r="D8" s="153" t="s">
        <v>123</v>
      </c>
      <c r="L8" s="17"/>
    </row>
    <row r="9" s="2" customFormat="1" ht="16.5" customHeight="1">
      <c r="A9" s="35"/>
      <c r="B9" s="41"/>
      <c r="C9" s="35"/>
      <c r="D9" s="35"/>
      <c r="E9" s="154" t="s">
        <v>124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53" t="s">
        <v>125</v>
      </c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5" t="s">
        <v>2265</v>
      </c>
      <c r="F11" s="35"/>
      <c r="G11" s="35"/>
      <c r="H11" s="35"/>
      <c r="I11" s="35"/>
      <c r="J11" s="35"/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53" t="s">
        <v>17</v>
      </c>
      <c r="E13" s="35"/>
      <c r="F13" s="144" t="s">
        <v>1</v>
      </c>
      <c r="G13" s="35"/>
      <c r="H13" s="35"/>
      <c r="I13" s="153" t="s">
        <v>18</v>
      </c>
      <c r="J13" s="144" t="s">
        <v>1</v>
      </c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53" t="s">
        <v>19</v>
      </c>
      <c r="E14" s="35"/>
      <c r="F14" s="144" t="s">
        <v>20</v>
      </c>
      <c r="G14" s="35"/>
      <c r="H14" s="35"/>
      <c r="I14" s="153" t="s">
        <v>21</v>
      </c>
      <c r="J14" s="156" t="str">
        <f>'Rekapitulácia stavby'!AN8</f>
        <v>9. 2. 2022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53" t="s">
        <v>23</v>
      </c>
      <c r="E16" s="35"/>
      <c r="F16" s="35"/>
      <c r="G16" s="35"/>
      <c r="H16" s="35"/>
      <c r="I16" s="153" t="s">
        <v>24</v>
      </c>
      <c r="J16" s="144" t="s">
        <v>1</v>
      </c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44" t="s">
        <v>25</v>
      </c>
      <c r="F17" s="35"/>
      <c r="G17" s="35"/>
      <c r="H17" s="35"/>
      <c r="I17" s="153" t="s">
        <v>26</v>
      </c>
      <c r="J17" s="144" t="s">
        <v>1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53" t="s">
        <v>27</v>
      </c>
      <c r="E19" s="35"/>
      <c r="F19" s="35"/>
      <c r="G19" s="35"/>
      <c r="H19" s="35"/>
      <c r="I19" s="153" t="s">
        <v>24</v>
      </c>
      <c r="J19" s="30" t="str">
        <f>'Rekapitulácia stavby'!AN13</f>
        <v>Vyplň údaj</v>
      </c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'Rekapitulácia stavby'!E14</f>
        <v>Vyplň údaj</v>
      </c>
      <c r="F20" s="144"/>
      <c r="G20" s="144"/>
      <c r="H20" s="144"/>
      <c r="I20" s="153" t="s">
        <v>26</v>
      </c>
      <c r="J20" s="30" t="str">
        <f>'Rekapitulácia stavby'!AN14</f>
        <v>Vyplň údaj</v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53" t="s">
        <v>29</v>
      </c>
      <c r="E22" s="35"/>
      <c r="F22" s="35"/>
      <c r="G22" s="35"/>
      <c r="H22" s="35"/>
      <c r="I22" s="153" t="s">
        <v>24</v>
      </c>
      <c r="J22" s="144" t="s">
        <v>1</v>
      </c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44" t="s">
        <v>30</v>
      </c>
      <c r="F23" s="35"/>
      <c r="G23" s="35"/>
      <c r="H23" s="35"/>
      <c r="I23" s="153" t="s">
        <v>26</v>
      </c>
      <c r="J23" s="144" t="s">
        <v>1</v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53" t="s">
        <v>32</v>
      </c>
      <c r="E25" s="35"/>
      <c r="F25" s="35"/>
      <c r="G25" s="35"/>
      <c r="H25" s="35"/>
      <c r="I25" s="153" t="s">
        <v>24</v>
      </c>
      <c r="J25" s="144" t="str">
        <f>IF('Rekapitulácia stavby'!AN19="","",'Rekapitulácia stavby'!AN19)</f>
        <v/>
      </c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44" t="str">
        <f>IF('Rekapitulácia stavby'!E20="","",'Rekapitulácia stavby'!E20)</f>
        <v xml:space="preserve"> </v>
      </c>
      <c r="F26" s="35"/>
      <c r="G26" s="35"/>
      <c r="H26" s="35"/>
      <c r="I26" s="153" t="s">
        <v>26</v>
      </c>
      <c r="J26" s="144" t="str">
        <f>IF('Rekapitulácia stavby'!AN20="","",'Rekapitulácia stavby'!AN20)</f>
        <v/>
      </c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6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53" t="s">
        <v>33</v>
      </c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7"/>
      <c r="B29" s="158"/>
      <c r="C29" s="157"/>
      <c r="D29" s="157"/>
      <c r="E29" s="159" t="s">
        <v>1</v>
      </c>
      <c r="F29" s="159"/>
      <c r="G29" s="159"/>
      <c r="H29" s="159"/>
      <c r="I29" s="157"/>
      <c r="J29" s="157"/>
      <c r="K29" s="157"/>
      <c r="L29" s="160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61"/>
      <c r="E31" s="161"/>
      <c r="F31" s="161"/>
      <c r="G31" s="161"/>
      <c r="H31" s="161"/>
      <c r="I31" s="161"/>
      <c r="J31" s="161"/>
      <c r="K31" s="161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62" t="s">
        <v>34</v>
      </c>
      <c r="E32" s="35"/>
      <c r="F32" s="35"/>
      <c r="G32" s="35"/>
      <c r="H32" s="35"/>
      <c r="I32" s="35"/>
      <c r="J32" s="163">
        <f>ROUND(J130, 2)</f>
        <v>0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61"/>
      <c r="E33" s="161"/>
      <c r="F33" s="161"/>
      <c r="G33" s="161"/>
      <c r="H33" s="161"/>
      <c r="I33" s="161"/>
      <c r="J33" s="161"/>
      <c r="K33" s="161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64" t="s">
        <v>36</v>
      </c>
      <c r="G34" s="35"/>
      <c r="H34" s="35"/>
      <c r="I34" s="164" t="s">
        <v>35</v>
      </c>
      <c r="J34" s="164" t="s">
        <v>37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65" t="s">
        <v>38</v>
      </c>
      <c r="E35" s="166" t="s">
        <v>39</v>
      </c>
      <c r="F35" s="167">
        <f>ROUND((SUM(BE130:BE396)),  2)</f>
        <v>0</v>
      </c>
      <c r="G35" s="168"/>
      <c r="H35" s="168"/>
      <c r="I35" s="169">
        <v>0.20000000000000001</v>
      </c>
      <c r="J35" s="167">
        <f>ROUND(((SUM(BE130:BE396))*I35),  2)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66" t="s">
        <v>40</v>
      </c>
      <c r="F36" s="167">
        <f>ROUND((SUM(BF130:BF396)),  2)</f>
        <v>0</v>
      </c>
      <c r="G36" s="168"/>
      <c r="H36" s="168"/>
      <c r="I36" s="169">
        <v>0.20000000000000001</v>
      </c>
      <c r="J36" s="167">
        <f>ROUND(((SUM(BF130:BF396))*I36),  2)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3" t="s">
        <v>41</v>
      </c>
      <c r="F37" s="170">
        <f>ROUND((SUM(BG130:BG396)),  2)</f>
        <v>0</v>
      </c>
      <c r="G37" s="35"/>
      <c r="H37" s="35"/>
      <c r="I37" s="171">
        <v>0.20000000000000001</v>
      </c>
      <c r="J37" s="170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53" t="s">
        <v>42</v>
      </c>
      <c r="F38" s="170">
        <f>ROUND((SUM(BH130:BH396)),  2)</f>
        <v>0</v>
      </c>
      <c r="G38" s="35"/>
      <c r="H38" s="35"/>
      <c r="I38" s="171">
        <v>0.20000000000000001</v>
      </c>
      <c r="J38" s="170">
        <f>0</f>
        <v>0</v>
      </c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66" t="s">
        <v>43</v>
      </c>
      <c r="F39" s="167">
        <f>ROUND((SUM(BI130:BI396)),  2)</f>
        <v>0</v>
      </c>
      <c r="G39" s="168"/>
      <c r="H39" s="168"/>
      <c r="I39" s="169">
        <v>0</v>
      </c>
      <c r="J39" s="167">
        <f>0</f>
        <v>0</v>
      </c>
      <c r="K39" s="35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72"/>
      <c r="D41" s="173" t="s">
        <v>44</v>
      </c>
      <c r="E41" s="174"/>
      <c r="F41" s="174"/>
      <c r="G41" s="175" t="s">
        <v>45</v>
      </c>
      <c r="H41" s="176" t="s">
        <v>46</v>
      </c>
      <c r="I41" s="174"/>
      <c r="J41" s="177">
        <f>SUM(J32:J39)</f>
        <v>0</v>
      </c>
      <c r="K41" s="178"/>
      <c r="L41" s="66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6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9" t="s">
        <v>47</v>
      </c>
      <c r="E50" s="180"/>
      <c r="F50" s="180"/>
      <c r="G50" s="179" t="s">
        <v>48</v>
      </c>
      <c r="H50" s="180"/>
      <c r="I50" s="180"/>
      <c r="J50" s="180"/>
      <c r="K50" s="180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1" t="s">
        <v>49</v>
      </c>
      <c r="E61" s="182"/>
      <c r="F61" s="183" t="s">
        <v>50</v>
      </c>
      <c r="G61" s="181" t="s">
        <v>49</v>
      </c>
      <c r="H61" s="182"/>
      <c r="I61" s="182"/>
      <c r="J61" s="184" t="s">
        <v>50</v>
      </c>
      <c r="K61" s="182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9" t="s">
        <v>51</v>
      </c>
      <c r="E65" s="185"/>
      <c r="F65" s="185"/>
      <c r="G65" s="179" t="s">
        <v>52</v>
      </c>
      <c r="H65" s="185"/>
      <c r="I65" s="185"/>
      <c r="J65" s="185"/>
      <c r="K65" s="185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1" t="s">
        <v>49</v>
      </c>
      <c r="E76" s="182"/>
      <c r="F76" s="183" t="s">
        <v>50</v>
      </c>
      <c r="G76" s="181" t="s">
        <v>49</v>
      </c>
      <c r="H76" s="182"/>
      <c r="I76" s="182"/>
      <c r="J76" s="184" t="s">
        <v>50</v>
      </c>
      <c r="K76" s="182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6"/>
      <c r="C77" s="187"/>
      <c r="D77" s="187"/>
      <c r="E77" s="187"/>
      <c r="F77" s="187"/>
      <c r="G77" s="187"/>
      <c r="H77" s="187"/>
      <c r="I77" s="187"/>
      <c r="J77" s="187"/>
      <c r="K77" s="187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88"/>
      <c r="C81" s="189"/>
      <c r="D81" s="189"/>
      <c r="E81" s="189"/>
      <c r="F81" s="189"/>
      <c r="G81" s="189"/>
      <c r="H81" s="189"/>
      <c r="I81" s="189"/>
      <c r="J81" s="189"/>
      <c r="K81" s="189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127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90" t="str">
        <f>E7</f>
        <v>Prístavba základnej školy Suchá nad Parnou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123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90" t="s">
        <v>124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125</v>
      </c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9" t="str">
        <f>E11</f>
        <v>03 - Elektroinštalácia</v>
      </c>
      <c r="F89" s="37"/>
      <c r="G89" s="37"/>
      <c r="H89" s="37"/>
      <c r="I89" s="37"/>
      <c r="J89" s="37"/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19</v>
      </c>
      <c r="D91" s="37"/>
      <c r="E91" s="37"/>
      <c r="F91" s="24" t="str">
        <f>F14</f>
        <v xml:space="preserve"> </v>
      </c>
      <c r="G91" s="37"/>
      <c r="H91" s="37"/>
      <c r="I91" s="29" t="s">
        <v>21</v>
      </c>
      <c r="J91" s="82" t="str">
        <f>IF(J14="","",J14)</f>
        <v>9. 2. 2022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25.65" customHeight="1">
      <c r="A93" s="35"/>
      <c r="B93" s="36"/>
      <c r="C93" s="29" t="s">
        <v>23</v>
      </c>
      <c r="D93" s="37"/>
      <c r="E93" s="37"/>
      <c r="F93" s="24" t="str">
        <f>E17</f>
        <v>Obec Suchá nad Parnou</v>
      </c>
      <c r="G93" s="37"/>
      <c r="H93" s="37"/>
      <c r="I93" s="29" t="s">
        <v>29</v>
      </c>
      <c r="J93" s="33" t="str">
        <f>E23</f>
        <v xml:space="preserve">Ing.arch.  Martin Holeš</v>
      </c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32</v>
      </c>
      <c r="J94" s="33" t="str">
        <f>E26</f>
        <v xml:space="preserve"> </v>
      </c>
      <c r="K94" s="37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91" t="s">
        <v>128</v>
      </c>
      <c r="D96" s="192"/>
      <c r="E96" s="192"/>
      <c r="F96" s="192"/>
      <c r="G96" s="192"/>
      <c r="H96" s="192"/>
      <c r="I96" s="192"/>
      <c r="J96" s="193" t="s">
        <v>129</v>
      </c>
      <c r="K96" s="192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6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94" t="s">
        <v>130</v>
      </c>
      <c r="D98" s="37"/>
      <c r="E98" s="37"/>
      <c r="F98" s="37"/>
      <c r="G98" s="37"/>
      <c r="H98" s="37"/>
      <c r="I98" s="37"/>
      <c r="J98" s="113">
        <f>J130</f>
        <v>0</v>
      </c>
      <c r="K98" s="37"/>
      <c r="L98" s="66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131</v>
      </c>
    </row>
    <row r="99" hidden="1" s="9" customFormat="1" ht="24.96" customHeight="1">
      <c r="A99" s="9"/>
      <c r="B99" s="195"/>
      <c r="C99" s="196"/>
      <c r="D99" s="197" t="s">
        <v>2266</v>
      </c>
      <c r="E99" s="198"/>
      <c r="F99" s="198"/>
      <c r="G99" s="198"/>
      <c r="H99" s="198"/>
      <c r="I99" s="198"/>
      <c r="J99" s="199">
        <f>J131</f>
        <v>0</v>
      </c>
      <c r="K99" s="196"/>
      <c r="L99" s="20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201"/>
      <c r="C100" s="136"/>
      <c r="D100" s="202" t="s">
        <v>2267</v>
      </c>
      <c r="E100" s="203"/>
      <c r="F100" s="203"/>
      <c r="G100" s="203"/>
      <c r="H100" s="203"/>
      <c r="I100" s="203"/>
      <c r="J100" s="204">
        <f>J132</f>
        <v>0</v>
      </c>
      <c r="K100" s="136"/>
      <c r="L100" s="20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201"/>
      <c r="C101" s="136"/>
      <c r="D101" s="202" t="s">
        <v>2268</v>
      </c>
      <c r="E101" s="203"/>
      <c r="F101" s="203"/>
      <c r="G101" s="203"/>
      <c r="H101" s="203"/>
      <c r="I101" s="203"/>
      <c r="J101" s="204">
        <f>J147</f>
        <v>0</v>
      </c>
      <c r="K101" s="136"/>
      <c r="L101" s="20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201"/>
      <c r="C102" s="136"/>
      <c r="D102" s="202" t="s">
        <v>2269</v>
      </c>
      <c r="E102" s="203"/>
      <c r="F102" s="203"/>
      <c r="G102" s="203"/>
      <c r="H102" s="203"/>
      <c r="I102" s="203"/>
      <c r="J102" s="204">
        <f>J148</f>
        <v>0</v>
      </c>
      <c r="K102" s="136"/>
      <c r="L102" s="20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201"/>
      <c r="C103" s="136"/>
      <c r="D103" s="202" t="s">
        <v>2270</v>
      </c>
      <c r="E103" s="203"/>
      <c r="F103" s="203"/>
      <c r="G103" s="203"/>
      <c r="H103" s="203"/>
      <c r="I103" s="203"/>
      <c r="J103" s="204">
        <f>J155</f>
        <v>0</v>
      </c>
      <c r="K103" s="136"/>
      <c r="L103" s="20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201"/>
      <c r="C104" s="136"/>
      <c r="D104" s="202" t="s">
        <v>2271</v>
      </c>
      <c r="E104" s="203"/>
      <c r="F104" s="203"/>
      <c r="G104" s="203"/>
      <c r="H104" s="203"/>
      <c r="I104" s="203"/>
      <c r="J104" s="204">
        <f>J254</f>
        <v>0</v>
      </c>
      <c r="K104" s="136"/>
      <c r="L104" s="20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201"/>
      <c r="C105" s="136"/>
      <c r="D105" s="202" t="s">
        <v>2272</v>
      </c>
      <c r="E105" s="203"/>
      <c r="F105" s="203"/>
      <c r="G105" s="203"/>
      <c r="H105" s="203"/>
      <c r="I105" s="203"/>
      <c r="J105" s="204">
        <f>J325</f>
        <v>0</v>
      </c>
      <c r="K105" s="136"/>
      <c r="L105" s="20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201"/>
      <c r="C106" s="136"/>
      <c r="D106" s="202" t="s">
        <v>2273</v>
      </c>
      <c r="E106" s="203"/>
      <c r="F106" s="203"/>
      <c r="G106" s="203"/>
      <c r="H106" s="203"/>
      <c r="I106" s="203"/>
      <c r="J106" s="204">
        <f>J340</f>
        <v>0</v>
      </c>
      <c r="K106" s="136"/>
      <c r="L106" s="20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201"/>
      <c r="C107" s="136"/>
      <c r="D107" s="202" t="s">
        <v>2274</v>
      </c>
      <c r="E107" s="203"/>
      <c r="F107" s="203"/>
      <c r="G107" s="203"/>
      <c r="H107" s="203"/>
      <c r="I107" s="203"/>
      <c r="J107" s="204">
        <f>J355</f>
        <v>0</v>
      </c>
      <c r="K107" s="136"/>
      <c r="L107" s="20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201"/>
      <c r="C108" s="136"/>
      <c r="D108" s="202" t="s">
        <v>2275</v>
      </c>
      <c r="E108" s="203"/>
      <c r="F108" s="203"/>
      <c r="G108" s="203"/>
      <c r="H108" s="203"/>
      <c r="I108" s="203"/>
      <c r="J108" s="204">
        <f>J360</f>
        <v>0</v>
      </c>
      <c r="K108" s="136"/>
      <c r="L108" s="20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2" customFormat="1" ht="21.84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hidden="1" s="2" customFormat="1" ht="6.96" customHeight="1">
      <c r="A110" s="35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hidden="1"/>
    <row r="112" hidden="1"/>
    <row r="113" hidden="1"/>
    <row r="114" s="2" customFormat="1" ht="6.96" customHeight="1">
      <c r="A114" s="35"/>
      <c r="B114" s="71"/>
      <c r="C114" s="72"/>
      <c r="D114" s="72"/>
      <c r="E114" s="72"/>
      <c r="F114" s="72"/>
      <c r="G114" s="72"/>
      <c r="H114" s="72"/>
      <c r="I114" s="72"/>
      <c r="J114" s="72"/>
      <c r="K114" s="72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4.96" customHeight="1">
      <c r="A115" s="35"/>
      <c r="B115" s="36"/>
      <c r="C115" s="20" t="s">
        <v>163</v>
      </c>
      <c r="D115" s="37"/>
      <c r="E115" s="37"/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15</v>
      </c>
      <c r="D117" s="37"/>
      <c r="E117" s="37"/>
      <c r="F117" s="37"/>
      <c r="G117" s="37"/>
      <c r="H117" s="37"/>
      <c r="I117" s="37"/>
      <c r="J117" s="37"/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190" t="str">
        <f>E7</f>
        <v>Prístavba základnej školy Suchá nad Parnou</v>
      </c>
      <c r="F118" s="29"/>
      <c r="G118" s="29"/>
      <c r="H118" s="29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" customFormat="1" ht="12" customHeight="1">
      <c r="B119" s="18"/>
      <c r="C119" s="29" t="s">
        <v>123</v>
      </c>
      <c r="D119" s="19"/>
      <c r="E119" s="19"/>
      <c r="F119" s="19"/>
      <c r="G119" s="19"/>
      <c r="H119" s="19"/>
      <c r="I119" s="19"/>
      <c r="J119" s="19"/>
      <c r="K119" s="19"/>
      <c r="L119" s="17"/>
    </row>
    <row r="120" s="2" customFormat="1" ht="16.5" customHeight="1">
      <c r="A120" s="35"/>
      <c r="B120" s="36"/>
      <c r="C120" s="37"/>
      <c r="D120" s="37"/>
      <c r="E120" s="190" t="s">
        <v>124</v>
      </c>
      <c r="F120" s="37"/>
      <c r="G120" s="37"/>
      <c r="H120" s="37"/>
      <c r="I120" s="37"/>
      <c r="J120" s="37"/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125</v>
      </c>
      <c r="D121" s="37"/>
      <c r="E121" s="37"/>
      <c r="F121" s="37"/>
      <c r="G121" s="37"/>
      <c r="H121" s="37"/>
      <c r="I121" s="37"/>
      <c r="J121" s="37"/>
      <c r="K121" s="37"/>
      <c r="L121" s="6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6.5" customHeight="1">
      <c r="A122" s="35"/>
      <c r="B122" s="36"/>
      <c r="C122" s="37"/>
      <c r="D122" s="37"/>
      <c r="E122" s="79" t="str">
        <f>E11</f>
        <v>03 - Elektroinštalácia</v>
      </c>
      <c r="F122" s="37"/>
      <c r="G122" s="37"/>
      <c r="H122" s="37"/>
      <c r="I122" s="37"/>
      <c r="J122" s="37"/>
      <c r="K122" s="37"/>
      <c r="L122" s="6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6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2" customHeight="1">
      <c r="A124" s="35"/>
      <c r="B124" s="36"/>
      <c r="C124" s="29" t="s">
        <v>19</v>
      </c>
      <c r="D124" s="37"/>
      <c r="E124" s="37"/>
      <c r="F124" s="24" t="str">
        <f>F14</f>
        <v xml:space="preserve"> </v>
      </c>
      <c r="G124" s="37"/>
      <c r="H124" s="37"/>
      <c r="I124" s="29" t="s">
        <v>21</v>
      </c>
      <c r="J124" s="82" t="str">
        <f>IF(J14="","",J14)</f>
        <v>9. 2. 2022</v>
      </c>
      <c r="K124" s="37"/>
      <c r="L124" s="66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6.96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6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25.65" customHeight="1">
      <c r="A126" s="35"/>
      <c r="B126" s="36"/>
      <c r="C126" s="29" t="s">
        <v>23</v>
      </c>
      <c r="D126" s="37"/>
      <c r="E126" s="37"/>
      <c r="F126" s="24" t="str">
        <f>E17</f>
        <v>Obec Suchá nad Parnou</v>
      </c>
      <c r="G126" s="37"/>
      <c r="H126" s="37"/>
      <c r="I126" s="29" t="s">
        <v>29</v>
      </c>
      <c r="J126" s="33" t="str">
        <f>E23</f>
        <v xml:space="preserve">Ing.arch.  Martin Holeš</v>
      </c>
      <c r="K126" s="37"/>
      <c r="L126" s="66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5.15" customHeight="1">
      <c r="A127" s="35"/>
      <c r="B127" s="36"/>
      <c r="C127" s="29" t="s">
        <v>27</v>
      </c>
      <c r="D127" s="37"/>
      <c r="E127" s="37"/>
      <c r="F127" s="24" t="str">
        <f>IF(E20="","",E20)</f>
        <v>Vyplň údaj</v>
      </c>
      <c r="G127" s="37"/>
      <c r="H127" s="37"/>
      <c r="I127" s="29" t="s">
        <v>32</v>
      </c>
      <c r="J127" s="33" t="str">
        <f>E26</f>
        <v xml:space="preserve"> </v>
      </c>
      <c r="K127" s="37"/>
      <c r="L127" s="66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0.32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66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11" customFormat="1" ht="29.28" customHeight="1">
      <c r="A129" s="206"/>
      <c r="B129" s="207"/>
      <c r="C129" s="208" t="s">
        <v>164</v>
      </c>
      <c r="D129" s="209" t="s">
        <v>59</v>
      </c>
      <c r="E129" s="209" t="s">
        <v>55</v>
      </c>
      <c r="F129" s="209" t="s">
        <v>56</v>
      </c>
      <c r="G129" s="209" t="s">
        <v>165</v>
      </c>
      <c r="H129" s="209" t="s">
        <v>166</v>
      </c>
      <c r="I129" s="209" t="s">
        <v>167</v>
      </c>
      <c r="J129" s="210" t="s">
        <v>129</v>
      </c>
      <c r="K129" s="211" t="s">
        <v>168</v>
      </c>
      <c r="L129" s="212"/>
      <c r="M129" s="103" t="s">
        <v>1</v>
      </c>
      <c r="N129" s="104" t="s">
        <v>38</v>
      </c>
      <c r="O129" s="104" t="s">
        <v>169</v>
      </c>
      <c r="P129" s="104" t="s">
        <v>170</v>
      </c>
      <c r="Q129" s="104" t="s">
        <v>171</v>
      </c>
      <c r="R129" s="104" t="s">
        <v>172</v>
      </c>
      <c r="S129" s="104" t="s">
        <v>173</v>
      </c>
      <c r="T129" s="105" t="s">
        <v>174</v>
      </c>
      <c r="U129" s="206"/>
      <c r="V129" s="206"/>
      <c r="W129" s="206"/>
      <c r="X129" s="206"/>
      <c r="Y129" s="206"/>
      <c r="Z129" s="206"/>
      <c r="AA129" s="206"/>
      <c r="AB129" s="206"/>
      <c r="AC129" s="206"/>
      <c r="AD129" s="206"/>
      <c r="AE129" s="206"/>
    </row>
    <row r="130" s="2" customFormat="1" ht="22.8" customHeight="1">
      <c r="A130" s="35"/>
      <c r="B130" s="36"/>
      <c r="C130" s="110" t="s">
        <v>130</v>
      </c>
      <c r="D130" s="37"/>
      <c r="E130" s="37"/>
      <c r="F130" s="37"/>
      <c r="G130" s="37"/>
      <c r="H130" s="37"/>
      <c r="I130" s="37"/>
      <c r="J130" s="213">
        <f>BK130</f>
        <v>0</v>
      </c>
      <c r="K130" s="37"/>
      <c r="L130" s="41"/>
      <c r="M130" s="106"/>
      <c r="N130" s="214"/>
      <c r="O130" s="107"/>
      <c r="P130" s="215">
        <f>P131</f>
        <v>0</v>
      </c>
      <c r="Q130" s="107"/>
      <c r="R130" s="215">
        <f>R131</f>
        <v>0</v>
      </c>
      <c r="S130" s="107"/>
      <c r="T130" s="216">
        <f>T131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73</v>
      </c>
      <c r="AU130" s="14" t="s">
        <v>131</v>
      </c>
      <c r="BK130" s="217">
        <f>BK131</f>
        <v>0</v>
      </c>
    </row>
    <row r="131" s="12" customFormat="1" ht="25.92" customHeight="1">
      <c r="A131" s="12"/>
      <c r="B131" s="218"/>
      <c r="C131" s="219"/>
      <c r="D131" s="220" t="s">
        <v>73</v>
      </c>
      <c r="E131" s="221" t="s">
        <v>2276</v>
      </c>
      <c r="F131" s="221" t="s">
        <v>2277</v>
      </c>
      <c r="G131" s="219"/>
      <c r="H131" s="219"/>
      <c r="I131" s="222"/>
      <c r="J131" s="223">
        <f>BK131</f>
        <v>0</v>
      </c>
      <c r="K131" s="219"/>
      <c r="L131" s="224"/>
      <c r="M131" s="225"/>
      <c r="N131" s="226"/>
      <c r="O131" s="226"/>
      <c r="P131" s="227">
        <f>P132+P147+P148+P155+P254+P325+P340+P355+P360</f>
        <v>0</v>
      </c>
      <c r="Q131" s="226"/>
      <c r="R131" s="227">
        <f>R132+R147+R148+R155+R254+R325+R340+R355+R360</f>
        <v>0</v>
      </c>
      <c r="S131" s="226"/>
      <c r="T131" s="228">
        <f>T132+T147+T148+T155+T254+T325+T340+T355+T360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9" t="s">
        <v>81</v>
      </c>
      <c r="AT131" s="230" t="s">
        <v>73</v>
      </c>
      <c r="AU131" s="230" t="s">
        <v>74</v>
      </c>
      <c r="AY131" s="229" t="s">
        <v>177</v>
      </c>
      <c r="BK131" s="231">
        <f>BK132+BK147+BK148+BK155+BK254+BK325+BK340+BK355+BK360</f>
        <v>0</v>
      </c>
    </row>
    <row r="132" s="12" customFormat="1" ht="22.8" customHeight="1">
      <c r="A132" s="12"/>
      <c r="B132" s="218"/>
      <c r="C132" s="219"/>
      <c r="D132" s="220" t="s">
        <v>73</v>
      </c>
      <c r="E132" s="232" t="s">
        <v>2278</v>
      </c>
      <c r="F132" s="232" t="s">
        <v>2279</v>
      </c>
      <c r="G132" s="219"/>
      <c r="H132" s="219"/>
      <c r="I132" s="222"/>
      <c r="J132" s="233">
        <f>BK132</f>
        <v>0</v>
      </c>
      <c r="K132" s="219"/>
      <c r="L132" s="224"/>
      <c r="M132" s="225"/>
      <c r="N132" s="226"/>
      <c r="O132" s="226"/>
      <c r="P132" s="227">
        <f>SUM(P133:P146)</f>
        <v>0</v>
      </c>
      <c r="Q132" s="226"/>
      <c r="R132" s="227">
        <f>SUM(R133:R146)</f>
        <v>0</v>
      </c>
      <c r="S132" s="226"/>
      <c r="T132" s="228">
        <f>SUM(T133:T146)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9" t="s">
        <v>81</v>
      </c>
      <c r="AT132" s="230" t="s">
        <v>73</v>
      </c>
      <c r="AU132" s="230" t="s">
        <v>81</v>
      </c>
      <c r="AY132" s="229" t="s">
        <v>177</v>
      </c>
      <c r="BK132" s="231">
        <f>SUM(BK133:BK146)</f>
        <v>0</v>
      </c>
    </row>
    <row r="133" s="2" customFormat="1" ht="16.5" customHeight="1">
      <c r="A133" s="35"/>
      <c r="B133" s="36"/>
      <c r="C133" s="234" t="s">
        <v>81</v>
      </c>
      <c r="D133" s="234" t="s">
        <v>179</v>
      </c>
      <c r="E133" s="235" t="s">
        <v>2280</v>
      </c>
      <c r="F133" s="236" t="s">
        <v>2281</v>
      </c>
      <c r="G133" s="237" t="s">
        <v>182</v>
      </c>
      <c r="H133" s="238">
        <v>20</v>
      </c>
      <c r="I133" s="239"/>
      <c r="J133" s="240">
        <f>ROUND(I133*H133,2)</f>
        <v>0</v>
      </c>
      <c r="K133" s="241"/>
      <c r="L133" s="41"/>
      <c r="M133" s="242" t="s">
        <v>1</v>
      </c>
      <c r="N133" s="243" t="s">
        <v>40</v>
      </c>
      <c r="O133" s="94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6" t="s">
        <v>183</v>
      </c>
      <c r="AT133" s="246" t="s">
        <v>179</v>
      </c>
      <c r="AU133" s="246" t="s">
        <v>87</v>
      </c>
      <c r="AY133" s="14" t="s">
        <v>177</v>
      </c>
      <c r="BE133" s="247">
        <f>IF(N133="základná",J133,0)</f>
        <v>0</v>
      </c>
      <c r="BF133" s="247">
        <f>IF(N133="znížená",J133,0)</f>
        <v>0</v>
      </c>
      <c r="BG133" s="247">
        <f>IF(N133="zákl. prenesená",J133,0)</f>
        <v>0</v>
      </c>
      <c r="BH133" s="247">
        <f>IF(N133="zníž. prenesená",J133,0)</f>
        <v>0</v>
      </c>
      <c r="BI133" s="247">
        <f>IF(N133="nulová",J133,0)</f>
        <v>0</v>
      </c>
      <c r="BJ133" s="14" t="s">
        <v>87</v>
      </c>
      <c r="BK133" s="247">
        <f>ROUND(I133*H133,2)</f>
        <v>0</v>
      </c>
      <c r="BL133" s="14" t="s">
        <v>183</v>
      </c>
      <c r="BM133" s="246" t="s">
        <v>2282</v>
      </c>
    </row>
    <row r="134" s="2" customFormat="1" ht="16.5" customHeight="1">
      <c r="A134" s="35"/>
      <c r="B134" s="36"/>
      <c r="C134" s="248" t="s">
        <v>87</v>
      </c>
      <c r="D134" s="248" t="s">
        <v>270</v>
      </c>
      <c r="E134" s="249" t="s">
        <v>2283</v>
      </c>
      <c r="F134" s="250" t="s">
        <v>2281</v>
      </c>
      <c r="G134" s="251" t="s">
        <v>182</v>
      </c>
      <c r="H134" s="252">
        <v>20</v>
      </c>
      <c r="I134" s="253"/>
      <c r="J134" s="254">
        <f>ROUND(I134*H134,2)</f>
        <v>0</v>
      </c>
      <c r="K134" s="255"/>
      <c r="L134" s="256"/>
      <c r="M134" s="257" t="s">
        <v>1</v>
      </c>
      <c r="N134" s="258" t="s">
        <v>40</v>
      </c>
      <c r="O134" s="94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6" t="s">
        <v>208</v>
      </c>
      <c r="AT134" s="246" t="s">
        <v>270</v>
      </c>
      <c r="AU134" s="246" t="s">
        <v>87</v>
      </c>
      <c r="AY134" s="14" t="s">
        <v>177</v>
      </c>
      <c r="BE134" s="247">
        <f>IF(N134="základná",J134,0)</f>
        <v>0</v>
      </c>
      <c r="BF134" s="247">
        <f>IF(N134="znížená",J134,0)</f>
        <v>0</v>
      </c>
      <c r="BG134" s="247">
        <f>IF(N134="zákl. prenesená",J134,0)</f>
        <v>0</v>
      </c>
      <c r="BH134" s="247">
        <f>IF(N134="zníž. prenesená",J134,0)</f>
        <v>0</v>
      </c>
      <c r="BI134" s="247">
        <f>IF(N134="nulová",J134,0)</f>
        <v>0</v>
      </c>
      <c r="BJ134" s="14" t="s">
        <v>87</v>
      </c>
      <c r="BK134" s="247">
        <f>ROUND(I134*H134,2)</f>
        <v>0</v>
      </c>
      <c r="BL134" s="14" t="s">
        <v>183</v>
      </c>
      <c r="BM134" s="246" t="s">
        <v>87</v>
      </c>
    </row>
    <row r="135" s="2" customFormat="1" ht="16.5" customHeight="1">
      <c r="A135" s="35"/>
      <c r="B135" s="36"/>
      <c r="C135" s="234" t="s">
        <v>189</v>
      </c>
      <c r="D135" s="234" t="s">
        <v>179</v>
      </c>
      <c r="E135" s="235" t="s">
        <v>2284</v>
      </c>
      <c r="F135" s="236" t="s">
        <v>2285</v>
      </c>
      <c r="G135" s="237" t="s">
        <v>182</v>
      </c>
      <c r="H135" s="238">
        <v>70</v>
      </c>
      <c r="I135" s="239"/>
      <c r="J135" s="240">
        <f>ROUND(I135*H135,2)</f>
        <v>0</v>
      </c>
      <c r="K135" s="241"/>
      <c r="L135" s="41"/>
      <c r="M135" s="242" t="s">
        <v>1</v>
      </c>
      <c r="N135" s="243" t="s">
        <v>40</v>
      </c>
      <c r="O135" s="94"/>
      <c r="P135" s="244">
        <f>O135*H135</f>
        <v>0</v>
      </c>
      <c r="Q135" s="244">
        <v>0</v>
      </c>
      <c r="R135" s="244">
        <f>Q135*H135</f>
        <v>0</v>
      </c>
      <c r="S135" s="244">
        <v>0</v>
      </c>
      <c r="T135" s="24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6" t="s">
        <v>183</v>
      </c>
      <c r="AT135" s="246" t="s">
        <v>179</v>
      </c>
      <c r="AU135" s="246" t="s">
        <v>87</v>
      </c>
      <c r="AY135" s="14" t="s">
        <v>177</v>
      </c>
      <c r="BE135" s="247">
        <f>IF(N135="základná",J135,0)</f>
        <v>0</v>
      </c>
      <c r="BF135" s="247">
        <f>IF(N135="znížená",J135,0)</f>
        <v>0</v>
      </c>
      <c r="BG135" s="247">
        <f>IF(N135="zákl. prenesená",J135,0)</f>
        <v>0</v>
      </c>
      <c r="BH135" s="247">
        <f>IF(N135="zníž. prenesená",J135,0)</f>
        <v>0</v>
      </c>
      <c r="BI135" s="247">
        <f>IF(N135="nulová",J135,0)</f>
        <v>0</v>
      </c>
      <c r="BJ135" s="14" t="s">
        <v>87</v>
      </c>
      <c r="BK135" s="247">
        <f>ROUND(I135*H135,2)</f>
        <v>0</v>
      </c>
      <c r="BL135" s="14" t="s">
        <v>183</v>
      </c>
      <c r="BM135" s="246" t="s">
        <v>2286</v>
      </c>
    </row>
    <row r="136" s="2" customFormat="1" ht="16.5" customHeight="1">
      <c r="A136" s="35"/>
      <c r="B136" s="36"/>
      <c r="C136" s="248" t="s">
        <v>183</v>
      </c>
      <c r="D136" s="248" t="s">
        <v>270</v>
      </c>
      <c r="E136" s="249" t="s">
        <v>2287</v>
      </c>
      <c r="F136" s="250" t="s">
        <v>2285</v>
      </c>
      <c r="G136" s="251" t="s">
        <v>182</v>
      </c>
      <c r="H136" s="252">
        <v>70</v>
      </c>
      <c r="I136" s="253"/>
      <c r="J136" s="254">
        <f>ROUND(I136*H136,2)</f>
        <v>0</v>
      </c>
      <c r="K136" s="255"/>
      <c r="L136" s="256"/>
      <c r="M136" s="257" t="s">
        <v>1</v>
      </c>
      <c r="N136" s="258" t="s">
        <v>40</v>
      </c>
      <c r="O136" s="94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6" t="s">
        <v>208</v>
      </c>
      <c r="AT136" s="246" t="s">
        <v>270</v>
      </c>
      <c r="AU136" s="246" t="s">
        <v>87</v>
      </c>
      <c r="AY136" s="14" t="s">
        <v>177</v>
      </c>
      <c r="BE136" s="247">
        <f>IF(N136="základná",J136,0)</f>
        <v>0</v>
      </c>
      <c r="BF136" s="247">
        <f>IF(N136="znížená",J136,0)</f>
        <v>0</v>
      </c>
      <c r="BG136" s="247">
        <f>IF(N136="zákl. prenesená",J136,0)</f>
        <v>0</v>
      </c>
      <c r="BH136" s="247">
        <f>IF(N136="zníž. prenesená",J136,0)</f>
        <v>0</v>
      </c>
      <c r="BI136" s="247">
        <f>IF(N136="nulová",J136,0)</f>
        <v>0</v>
      </c>
      <c r="BJ136" s="14" t="s">
        <v>87</v>
      </c>
      <c r="BK136" s="247">
        <f>ROUND(I136*H136,2)</f>
        <v>0</v>
      </c>
      <c r="BL136" s="14" t="s">
        <v>183</v>
      </c>
      <c r="BM136" s="246" t="s">
        <v>183</v>
      </c>
    </row>
    <row r="137" s="2" customFormat="1" ht="16.5" customHeight="1">
      <c r="A137" s="35"/>
      <c r="B137" s="36"/>
      <c r="C137" s="234" t="s">
        <v>196</v>
      </c>
      <c r="D137" s="234" t="s">
        <v>179</v>
      </c>
      <c r="E137" s="235" t="s">
        <v>2288</v>
      </c>
      <c r="F137" s="236" t="s">
        <v>2289</v>
      </c>
      <c r="G137" s="237" t="s">
        <v>182</v>
      </c>
      <c r="H137" s="238">
        <v>70</v>
      </c>
      <c r="I137" s="239"/>
      <c r="J137" s="240">
        <f>ROUND(I137*H137,2)</f>
        <v>0</v>
      </c>
      <c r="K137" s="241"/>
      <c r="L137" s="41"/>
      <c r="M137" s="242" t="s">
        <v>1</v>
      </c>
      <c r="N137" s="243" t="s">
        <v>40</v>
      </c>
      <c r="O137" s="94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6" t="s">
        <v>183</v>
      </c>
      <c r="AT137" s="246" t="s">
        <v>179</v>
      </c>
      <c r="AU137" s="246" t="s">
        <v>87</v>
      </c>
      <c r="AY137" s="14" t="s">
        <v>177</v>
      </c>
      <c r="BE137" s="247">
        <f>IF(N137="základná",J137,0)</f>
        <v>0</v>
      </c>
      <c r="BF137" s="247">
        <f>IF(N137="znížená",J137,0)</f>
        <v>0</v>
      </c>
      <c r="BG137" s="247">
        <f>IF(N137="zákl. prenesená",J137,0)</f>
        <v>0</v>
      </c>
      <c r="BH137" s="247">
        <f>IF(N137="zníž. prenesená",J137,0)</f>
        <v>0</v>
      </c>
      <c r="BI137" s="247">
        <f>IF(N137="nulová",J137,0)</f>
        <v>0</v>
      </c>
      <c r="BJ137" s="14" t="s">
        <v>87</v>
      </c>
      <c r="BK137" s="247">
        <f>ROUND(I137*H137,2)</f>
        <v>0</v>
      </c>
      <c r="BL137" s="14" t="s">
        <v>183</v>
      </c>
      <c r="BM137" s="246" t="s">
        <v>2290</v>
      </c>
    </row>
    <row r="138" s="2" customFormat="1" ht="16.5" customHeight="1">
      <c r="A138" s="35"/>
      <c r="B138" s="36"/>
      <c r="C138" s="248" t="s">
        <v>200</v>
      </c>
      <c r="D138" s="248" t="s">
        <v>270</v>
      </c>
      <c r="E138" s="249" t="s">
        <v>2291</v>
      </c>
      <c r="F138" s="250" t="s">
        <v>2289</v>
      </c>
      <c r="G138" s="251" t="s">
        <v>182</v>
      </c>
      <c r="H138" s="252">
        <v>70</v>
      </c>
      <c r="I138" s="253"/>
      <c r="J138" s="254">
        <f>ROUND(I138*H138,2)</f>
        <v>0</v>
      </c>
      <c r="K138" s="255"/>
      <c r="L138" s="256"/>
      <c r="M138" s="257" t="s">
        <v>1</v>
      </c>
      <c r="N138" s="258" t="s">
        <v>40</v>
      </c>
      <c r="O138" s="94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6" t="s">
        <v>208</v>
      </c>
      <c r="AT138" s="246" t="s">
        <v>270</v>
      </c>
      <c r="AU138" s="246" t="s">
        <v>87</v>
      </c>
      <c r="AY138" s="14" t="s">
        <v>177</v>
      </c>
      <c r="BE138" s="247">
        <f>IF(N138="základná",J138,0)</f>
        <v>0</v>
      </c>
      <c r="BF138" s="247">
        <f>IF(N138="znížená",J138,0)</f>
        <v>0</v>
      </c>
      <c r="BG138" s="247">
        <f>IF(N138="zákl. prenesená",J138,0)</f>
        <v>0</v>
      </c>
      <c r="BH138" s="247">
        <f>IF(N138="zníž. prenesená",J138,0)</f>
        <v>0</v>
      </c>
      <c r="BI138" s="247">
        <f>IF(N138="nulová",J138,0)</f>
        <v>0</v>
      </c>
      <c r="BJ138" s="14" t="s">
        <v>87</v>
      </c>
      <c r="BK138" s="247">
        <f>ROUND(I138*H138,2)</f>
        <v>0</v>
      </c>
      <c r="BL138" s="14" t="s">
        <v>183</v>
      </c>
      <c r="BM138" s="246" t="s">
        <v>200</v>
      </c>
    </row>
    <row r="139" s="2" customFormat="1" ht="24.15" customHeight="1">
      <c r="A139" s="35"/>
      <c r="B139" s="36"/>
      <c r="C139" s="234" t="s">
        <v>204</v>
      </c>
      <c r="D139" s="234" t="s">
        <v>179</v>
      </c>
      <c r="E139" s="235" t="s">
        <v>2292</v>
      </c>
      <c r="F139" s="236" t="s">
        <v>2293</v>
      </c>
      <c r="G139" s="237" t="s">
        <v>371</v>
      </c>
      <c r="H139" s="238">
        <v>1</v>
      </c>
      <c r="I139" s="239"/>
      <c r="J139" s="240">
        <f>ROUND(I139*H139,2)</f>
        <v>0</v>
      </c>
      <c r="K139" s="241"/>
      <c r="L139" s="41"/>
      <c r="M139" s="242" t="s">
        <v>1</v>
      </c>
      <c r="N139" s="243" t="s">
        <v>40</v>
      </c>
      <c r="O139" s="94"/>
      <c r="P139" s="244">
        <f>O139*H139</f>
        <v>0</v>
      </c>
      <c r="Q139" s="244">
        <v>0</v>
      </c>
      <c r="R139" s="244">
        <f>Q139*H139</f>
        <v>0</v>
      </c>
      <c r="S139" s="244">
        <v>0</v>
      </c>
      <c r="T139" s="24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6" t="s">
        <v>183</v>
      </c>
      <c r="AT139" s="246" t="s">
        <v>179</v>
      </c>
      <c r="AU139" s="246" t="s">
        <v>87</v>
      </c>
      <c r="AY139" s="14" t="s">
        <v>177</v>
      </c>
      <c r="BE139" s="247">
        <f>IF(N139="základná",J139,0)</f>
        <v>0</v>
      </c>
      <c r="BF139" s="247">
        <f>IF(N139="znížená",J139,0)</f>
        <v>0</v>
      </c>
      <c r="BG139" s="247">
        <f>IF(N139="zákl. prenesená",J139,0)</f>
        <v>0</v>
      </c>
      <c r="BH139" s="247">
        <f>IF(N139="zníž. prenesená",J139,0)</f>
        <v>0</v>
      </c>
      <c r="BI139" s="247">
        <f>IF(N139="nulová",J139,0)</f>
        <v>0</v>
      </c>
      <c r="BJ139" s="14" t="s">
        <v>87</v>
      </c>
      <c r="BK139" s="247">
        <f>ROUND(I139*H139,2)</f>
        <v>0</v>
      </c>
      <c r="BL139" s="14" t="s">
        <v>183</v>
      </c>
      <c r="BM139" s="246" t="s">
        <v>2294</v>
      </c>
    </row>
    <row r="140" s="2" customFormat="1" ht="24.15" customHeight="1">
      <c r="A140" s="35"/>
      <c r="B140" s="36"/>
      <c r="C140" s="248" t="s">
        <v>208</v>
      </c>
      <c r="D140" s="248" t="s">
        <v>270</v>
      </c>
      <c r="E140" s="249" t="s">
        <v>2295</v>
      </c>
      <c r="F140" s="250" t="s">
        <v>2293</v>
      </c>
      <c r="G140" s="251" t="s">
        <v>371</v>
      </c>
      <c r="H140" s="252">
        <v>1</v>
      </c>
      <c r="I140" s="253"/>
      <c r="J140" s="254">
        <f>ROUND(I140*H140,2)</f>
        <v>0</v>
      </c>
      <c r="K140" s="255"/>
      <c r="L140" s="256"/>
      <c r="M140" s="257" t="s">
        <v>1</v>
      </c>
      <c r="N140" s="258" t="s">
        <v>40</v>
      </c>
      <c r="O140" s="94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6" t="s">
        <v>208</v>
      </c>
      <c r="AT140" s="246" t="s">
        <v>270</v>
      </c>
      <c r="AU140" s="246" t="s">
        <v>87</v>
      </c>
      <c r="AY140" s="14" t="s">
        <v>177</v>
      </c>
      <c r="BE140" s="247">
        <f>IF(N140="základná",J140,0)</f>
        <v>0</v>
      </c>
      <c r="BF140" s="247">
        <f>IF(N140="znížená",J140,0)</f>
        <v>0</v>
      </c>
      <c r="BG140" s="247">
        <f>IF(N140="zákl. prenesená",J140,0)</f>
        <v>0</v>
      </c>
      <c r="BH140" s="247">
        <f>IF(N140="zníž. prenesená",J140,0)</f>
        <v>0</v>
      </c>
      <c r="BI140" s="247">
        <f>IF(N140="nulová",J140,0)</f>
        <v>0</v>
      </c>
      <c r="BJ140" s="14" t="s">
        <v>87</v>
      </c>
      <c r="BK140" s="247">
        <f>ROUND(I140*H140,2)</f>
        <v>0</v>
      </c>
      <c r="BL140" s="14" t="s">
        <v>183</v>
      </c>
      <c r="BM140" s="246" t="s">
        <v>208</v>
      </c>
    </row>
    <row r="141" s="2" customFormat="1" ht="16.5" customHeight="1">
      <c r="A141" s="35"/>
      <c r="B141" s="36"/>
      <c r="C141" s="234" t="s">
        <v>212</v>
      </c>
      <c r="D141" s="234" t="s">
        <v>179</v>
      </c>
      <c r="E141" s="235" t="s">
        <v>2296</v>
      </c>
      <c r="F141" s="236" t="s">
        <v>2297</v>
      </c>
      <c r="G141" s="237" t="s">
        <v>182</v>
      </c>
      <c r="H141" s="238">
        <v>100</v>
      </c>
      <c r="I141" s="239"/>
      <c r="J141" s="240">
        <f>ROUND(I141*H141,2)</f>
        <v>0</v>
      </c>
      <c r="K141" s="241"/>
      <c r="L141" s="41"/>
      <c r="M141" s="242" t="s">
        <v>1</v>
      </c>
      <c r="N141" s="243" t="s">
        <v>40</v>
      </c>
      <c r="O141" s="94"/>
      <c r="P141" s="244">
        <f>O141*H141</f>
        <v>0</v>
      </c>
      <c r="Q141" s="244">
        <v>0</v>
      </c>
      <c r="R141" s="244">
        <f>Q141*H141</f>
        <v>0</v>
      </c>
      <c r="S141" s="244">
        <v>0</v>
      </c>
      <c r="T141" s="24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6" t="s">
        <v>183</v>
      </c>
      <c r="AT141" s="246" t="s">
        <v>179</v>
      </c>
      <c r="AU141" s="246" t="s">
        <v>87</v>
      </c>
      <c r="AY141" s="14" t="s">
        <v>177</v>
      </c>
      <c r="BE141" s="247">
        <f>IF(N141="základná",J141,0)</f>
        <v>0</v>
      </c>
      <c r="BF141" s="247">
        <f>IF(N141="znížená",J141,0)</f>
        <v>0</v>
      </c>
      <c r="BG141" s="247">
        <f>IF(N141="zákl. prenesená",J141,0)</f>
        <v>0</v>
      </c>
      <c r="BH141" s="247">
        <f>IF(N141="zníž. prenesená",J141,0)</f>
        <v>0</v>
      </c>
      <c r="BI141" s="247">
        <f>IF(N141="nulová",J141,0)</f>
        <v>0</v>
      </c>
      <c r="BJ141" s="14" t="s">
        <v>87</v>
      </c>
      <c r="BK141" s="247">
        <f>ROUND(I141*H141,2)</f>
        <v>0</v>
      </c>
      <c r="BL141" s="14" t="s">
        <v>183</v>
      </c>
      <c r="BM141" s="246" t="s">
        <v>2298</v>
      </c>
    </row>
    <row r="142" s="2" customFormat="1" ht="16.5" customHeight="1">
      <c r="A142" s="35"/>
      <c r="B142" s="36"/>
      <c r="C142" s="248" t="s">
        <v>216</v>
      </c>
      <c r="D142" s="248" t="s">
        <v>270</v>
      </c>
      <c r="E142" s="249" t="s">
        <v>2299</v>
      </c>
      <c r="F142" s="250" t="s">
        <v>2297</v>
      </c>
      <c r="G142" s="251" t="s">
        <v>182</v>
      </c>
      <c r="H142" s="252">
        <v>100</v>
      </c>
      <c r="I142" s="253"/>
      <c r="J142" s="254">
        <f>ROUND(I142*H142,2)</f>
        <v>0</v>
      </c>
      <c r="K142" s="255"/>
      <c r="L142" s="256"/>
      <c r="M142" s="257" t="s">
        <v>1</v>
      </c>
      <c r="N142" s="258" t="s">
        <v>40</v>
      </c>
      <c r="O142" s="94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6" t="s">
        <v>208</v>
      </c>
      <c r="AT142" s="246" t="s">
        <v>270</v>
      </c>
      <c r="AU142" s="246" t="s">
        <v>87</v>
      </c>
      <c r="AY142" s="14" t="s">
        <v>177</v>
      </c>
      <c r="BE142" s="247">
        <f>IF(N142="základná",J142,0)</f>
        <v>0</v>
      </c>
      <c r="BF142" s="247">
        <f>IF(N142="znížená",J142,0)</f>
        <v>0</v>
      </c>
      <c r="BG142" s="247">
        <f>IF(N142="zákl. prenesená",J142,0)</f>
        <v>0</v>
      </c>
      <c r="BH142" s="247">
        <f>IF(N142="zníž. prenesená",J142,0)</f>
        <v>0</v>
      </c>
      <c r="BI142" s="247">
        <f>IF(N142="nulová",J142,0)</f>
        <v>0</v>
      </c>
      <c r="BJ142" s="14" t="s">
        <v>87</v>
      </c>
      <c r="BK142" s="247">
        <f>ROUND(I142*H142,2)</f>
        <v>0</v>
      </c>
      <c r="BL142" s="14" t="s">
        <v>183</v>
      </c>
      <c r="BM142" s="246" t="s">
        <v>216</v>
      </c>
    </row>
    <row r="143" s="2" customFormat="1" ht="16.5" customHeight="1">
      <c r="A143" s="35"/>
      <c r="B143" s="36"/>
      <c r="C143" s="234" t="s">
        <v>220</v>
      </c>
      <c r="D143" s="234" t="s">
        <v>179</v>
      </c>
      <c r="E143" s="235" t="s">
        <v>2300</v>
      </c>
      <c r="F143" s="236" t="s">
        <v>2301</v>
      </c>
      <c r="G143" s="237" t="s">
        <v>187</v>
      </c>
      <c r="H143" s="238">
        <v>12.6</v>
      </c>
      <c r="I143" s="239"/>
      <c r="J143" s="240">
        <f>ROUND(I143*H143,2)</f>
        <v>0</v>
      </c>
      <c r="K143" s="241"/>
      <c r="L143" s="41"/>
      <c r="M143" s="242" t="s">
        <v>1</v>
      </c>
      <c r="N143" s="243" t="s">
        <v>40</v>
      </c>
      <c r="O143" s="94"/>
      <c r="P143" s="244">
        <f>O143*H143</f>
        <v>0</v>
      </c>
      <c r="Q143" s="244">
        <v>0</v>
      </c>
      <c r="R143" s="244">
        <f>Q143*H143</f>
        <v>0</v>
      </c>
      <c r="S143" s="244">
        <v>0</v>
      </c>
      <c r="T143" s="24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6" t="s">
        <v>183</v>
      </c>
      <c r="AT143" s="246" t="s">
        <v>179</v>
      </c>
      <c r="AU143" s="246" t="s">
        <v>87</v>
      </c>
      <c r="AY143" s="14" t="s">
        <v>177</v>
      </c>
      <c r="BE143" s="247">
        <f>IF(N143="základná",J143,0)</f>
        <v>0</v>
      </c>
      <c r="BF143" s="247">
        <f>IF(N143="znížená",J143,0)</f>
        <v>0</v>
      </c>
      <c r="BG143" s="247">
        <f>IF(N143="zákl. prenesená",J143,0)</f>
        <v>0</v>
      </c>
      <c r="BH143" s="247">
        <f>IF(N143="zníž. prenesená",J143,0)</f>
        <v>0</v>
      </c>
      <c r="BI143" s="247">
        <f>IF(N143="nulová",J143,0)</f>
        <v>0</v>
      </c>
      <c r="BJ143" s="14" t="s">
        <v>87</v>
      </c>
      <c r="BK143" s="247">
        <f>ROUND(I143*H143,2)</f>
        <v>0</v>
      </c>
      <c r="BL143" s="14" t="s">
        <v>183</v>
      </c>
      <c r="BM143" s="246" t="s">
        <v>2302</v>
      </c>
    </row>
    <row r="144" s="2" customFormat="1" ht="16.5" customHeight="1">
      <c r="A144" s="35"/>
      <c r="B144" s="36"/>
      <c r="C144" s="234" t="s">
        <v>225</v>
      </c>
      <c r="D144" s="234" t="s">
        <v>179</v>
      </c>
      <c r="E144" s="235" t="s">
        <v>2303</v>
      </c>
      <c r="F144" s="236" t="s">
        <v>2304</v>
      </c>
      <c r="G144" s="237" t="s">
        <v>187</v>
      </c>
      <c r="H144" s="238">
        <v>12.6</v>
      </c>
      <c r="I144" s="239"/>
      <c r="J144" s="240">
        <f>ROUND(I144*H144,2)</f>
        <v>0</v>
      </c>
      <c r="K144" s="241"/>
      <c r="L144" s="41"/>
      <c r="M144" s="242" t="s">
        <v>1</v>
      </c>
      <c r="N144" s="243" t="s">
        <v>40</v>
      </c>
      <c r="O144" s="94"/>
      <c r="P144" s="244">
        <f>O144*H144</f>
        <v>0</v>
      </c>
      <c r="Q144" s="244">
        <v>0</v>
      </c>
      <c r="R144" s="244">
        <f>Q144*H144</f>
        <v>0</v>
      </c>
      <c r="S144" s="244">
        <v>0</v>
      </c>
      <c r="T144" s="24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6" t="s">
        <v>183</v>
      </c>
      <c r="AT144" s="246" t="s">
        <v>179</v>
      </c>
      <c r="AU144" s="246" t="s">
        <v>87</v>
      </c>
      <c r="AY144" s="14" t="s">
        <v>177</v>
      </c>
      <c r="BE144" s="247">
        <f>IF(N144="základná",J144,0)</f>
        <v>0</v>
      </c>
      <c r="BF144" s="247">
        <f>IF(N144="znížená",J144,0)</f>
        <v>0</v>
      </c>
      <c r="BG144" s="247">
        <f>IF(N144="zákl. prenesená",J144,0)</f>
        <v>0</v>
      </c>
      <c r="BH144" s="247">
        <f>IF(N144="zníž. prenesená",J144,0)</f>
        <v>0</v>
      </c>
      <c r="BI144" s="247">
        <f>IF(N144="nulová",J144,0)</f>
        <v>0</v>
      </c>
      <c r="BJ144" s="14" t="s">
        <v>87</v>
      </c>
      <c r="BK144" s="247">
        <f>ROUND(I144*H144,2)</f>
        <v>0</v>
      </c>
      <c r="BL144" s="14" t="s">
        <v>183</v>
      </c>
      <c r="BM144" s="246" t="s">
        <v>2305</v>
      </c>
    </row>
    <row r="145" s="2" customFormat="1" ht="16.5" customHeight="1">
      <c r="A145" s="35"/>
      <c r="B145" s="36"/>
      <c r="C145" s="234" t="s">
        <v>229</v>
      </c>
      <c r="D145" s="234" t="s">
        <v>179</v>
      </c>
      <c r="E145" s="235" t="s">
        <v>2306</v>
      </c>
      <c r="F145" s="236" t="s">
        <v>2307</v>
      </c>
      <c r="G145" s="237" t="s">
        <v>182</v>
      </c>
      <c r="H145" s="238">
        <v>8</v>
      </c>
      <c r="I145" s="239"/>
      <c r="J145" s="240">
        <f>ROUND(I145*H145,2)</f>
        <v>0</v>
      </c>
      <c r="K145" s="241"/>
      <c r="L145" s="41"/>
      <c r="M145" s="242" t="s">
        <v>1</v>
      </c>
      <c r="N145" s="243" t="s">
        <v>40</v>
      </c>
      <c r="O145" s="94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6" t="s">
        <v>183</v>
      </c>
      <c r="AT145" s="246" t="s">
        <v>179</v>
      </c>
      <c r="AU145" s="246" t="s">
        <v>87</v>
      </c>
      <c r="AY145" s="14" t="s">
        <v>177</v>
      </c>
      <c r="BE145" s="247">
        <f>IF(N145="základná",J145,0)</f>
        <v>0</v>
      </c>
      <c r="BF145" s="247">
        <f>IF(N145="znížená",J145,0)</f>
        <v>0</v>
      </c>
      <c r="BG145" s="247">
        <f>IF(N145="zákl. prenesená",J145,0)</f>
        <v>0</v>
      </c>
      <c r="BH145" s="247">
        <f>IF(N145="zníž. prenesená",J145,0)</f>
        <v>0</v>
      </c>
      <c r="BI145" s="247">
        <f>IF(N145="nulová",J145,0)</f>
        <v>0</v>
      </c>
      <c r="BJ145" s="14" t="s">
        <v>87</v>
      </c>
      <c r="BK145" s="247">
        <f>ROUND(I145*H145,2)</f>
        <v>0</v>
      </c>
      <c r="BL145" s="14" t="s">
        <v>183</v>
      </c>
      <c r="BM145" s="246" t="s">
        <v>2308</v>
      </c>
    </row>
    <row r="146" s="2" customFormat="1" ht="16.5" customHeight="1">
      <c r="A146" s="35"/>
      <c r="B146" s="36"/>
      <c r="C146" s="234" t="s">
        <v>233</v>
      </c>
      <c r="D146" s="234" t="s">
        <v>179</v>
      </c>
      <c r="E146" s="235" t="s">
        <v>2309</v>
      </c>
      <c r="F146" s="236" t="s">
        <v>2310</v>
      </c>
      <c r="G146" s="237" t="s">
        <v>2024</v>
      </c>
      <c r="H146" s="238">
        <v>3</v>
      </c>
      <c r="I146" s="239"/>
      <c r="J146" s="240">
        <f>ROUND(I146*H146,2)</f>
        <v>0</v>
      </c>
      <c r="K146" s="241"/>
      <c r="L146" s="41"/>
      <c r="M146" s="242" t="s">
        <v>1</v>
      </c>
      <c r="N146" s="243" t="s">
        <v>40</v>
      </c>
      <c r="O146" s="94"/>
      <c r="P146" s="244">
        <f>O146*H146</f>
        <v>0</v>
      </c>
      <c r="Q146" s="244">
        <v>0</v>
      </c>
      <c r="R146" s="244">
        <f>Q146*H146</f>
        <v>0</v>
      </c>
      <c r="S146" s="244">
        <v>0</v>
      </c>
      <c r="T146" s="24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6" t="s">
        <v>183</v>
      </c>
      <c r="AT146" s="246" t="s">
        <v>179</v>
      </c>
      <c r="AU146" s="246" t="s">
        <v>87</v>
      </c>
      <c r="AY146" s="14" t="s">
        <v>177</v>
      </c>
      <c r="BE146" s="247">
        <f>IF(N146="základná",J146,0)</f>
        <v>0</v>
      </c>
      <c r="BF146" s="247">
        <f>IF(N146="znížená",J146,0)</f>
        <v>0</v>
      </c>
      <c r="BG146" s="247">
        <f>IF(N146="zákl. prenesená",J146,0)</f>
        <v>0</v>
      </c>
      <c r="BH146" s="247">
        <f>IF(N146="zníž. prenesená",J146,0)</f>
        <v>0</v>
      </c>
      <c r="BI146" s="247">
        <f>IF(N146="nulová",J146,0)</f>
        <v>0</v>
      </c>
      <c r="BJ146" s="14" t="s">
        <v>87</v>
      </c>
      <c r="BK146" s="247">
        <f>ROUND(I146*H146,2)</f>
        <v>0</v>
      </c>
      <c r="BL146" s="14" t="s">
        <v>183</v>
      </c>
      <c r="BM146" s="246" t="s">
        <v>2311</v>
      </c>
    </row>
    <row r="147" s="12" customFormat="1" ht="22.8" customHeight="1">
      <c r="A147" s="12"/>
      <c r="B147" s="218"/>
      <c r="C147" s="219"/>
      <c r="D147" s="220" t="s">
        <v>73</v>
      </c>
      <c r="E147" s="232" t="s">
        <v>2312</v>
      </c>
      <c r="F147" s="232" t="s">
        <v>2313</v>
      </c>
      <c r="G147" s="219"/>
      <c r="H147" s="219"/>
      <c r="I147" s="222"/>
      <c r="J147" s="233">
        <f>BK147</f>
        <v>0</v>
      </c>
      <c r="K147" s="219"/>
      <c r="L147" s="224"/>
      <c r="M147" s="225"/>
      <c r="N147" s="226"/>
      <c r="O147" s="226"/>
      <c r="P147" s="227">
        <v>0</v>
      </c>
      <c r="Q147" s="226"/>
      <c r="R147" s="227">
        <v>0</v>
      </c>
      <c r="S147" s="226"/>
      <c r="T147" s="228"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9" t="s">
        <v>81</v>
      </c>
      <c r="AT147" s="230" t="s">
        <v>73</v>
      </c>
      <c r="AU147" s="230" t="s">
        <v>81</v>
      </c>
      <c r="AY147" s="229" t="s">
        <v>177</v>
      </c>
      <c r="BK147" s="231">
        <v>0</v>
      </c>
    </row>
    <row r="148" s="12" customFormat="1" ht="22.8" customHeight="1">
      <c r="A148" s="12"/>
      <c r="B148" s="218"/>
      <c r="C148" s="219"/>
      <c r="D148" s="220" t="s">
        <v>73</v>
      </c>
      <c r="E148" s="232" t="s">
        <v>2314</v>
      </c>
      <c r="F148" s="232" t="s">
        <v>2315</v>
      </c>
      <c r="G148" s="219"/>
      <c r="H148" s="219"/>
      <c r="I148" s="222"/>
      <c r="J148" s="233">
        <f>BK148</f>
        <v>0</v>
      </c>
      <c r="K148" s="219"/>
      <c r="L148" s="224"/>
      <c r="M148" s="225"/>
      <c r="N148" s="226"/>
      <c r="O148" s="226"/>
      <c r="P148" s="227">
        <f>SUM(P149:P154)</f>
        <v>0</v>
      </c>
      <c r="Q148" s="226"/>
      <c r="R148" s="227">
        <f>SUM(R149:R154)</f>
        <v>0</v>
      </c>
      <c r="S148" s="226"/>
      <c r="T148" s="228">
        <f>SUM(T149:T154)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9" t="s">
        <v>81</v>
      </c>
      <c r="AT148" s="230" t="s">
        <v>73</v>
      </c>
      <c r="AU148" s="230" t="s">
        <v>81</v>
      </c>
      <c r="AY148" s="229" t="s">
        <v>177</v>
      </c>
      <c r="BK148" s="231">
        <f>SUM(BK149:BK154)</f>
        <v>0</v>
      </c>
    </row>
    <row r="149" s="2" customFormat="1" ht="16.5" customHeight="1">
      <c r="A149" s="35"/>
      <c r="B149" s="36"/>
      <c r="C149" s="234" t="s">
        <v>237</v>
      </c>
      <c r="D149" s="234" t="s">
        <v>179</v>
      </c>
      <c r="E149" s="235" t="s">
        <v>2316</v>
      </c>
      <c r="F149" s="236" t="s">
        <v>2317</v>
      </c>
      <c r="G149" s="237" t="s">
        <v>182</v>
      </c>
      <c r="H149" s="238">
        <v>180</v>
      </c>
      <c r="I149" s="239"/>
      <c r="J149" s="240">
        <f>ROUND(I149*H149,2)</f>
        <v>0</v>
      </c>
      <c r="K149" s="241"/>
      <c r="L149" s="41"/>
      <c r="M149" s="242" t="s">
        <v>1</v>
      </c>
      <c r="N149" s="243" t="s">
        <v>40</v>
      </c>
      <c r="O149" s="94"/>
      <c r="P149" s="244">
        <f>O149*H149</f>
        <v>0</v>
      </c>
      <c r="Q149" s="244">
        <v>0</v>
      </c>
      <c r="R149" s="244">
        <f>Q149*H149</f>
        <v>0</v>
      </c>
      <c r="S149" s="244">
        <v>0</v>
      </c>
      <c r="T149" s="24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6" t="s">
        <v>183</v>
      </c>
      <c r="AT149" s="246" t="s">
        <v>179</v>
      </c>
      <c r="AU149" s="246" t="s">
        <v>87</v>
      </c>
      <c r="AY149" s="14" t="s">
        <v>177</v>
      </c>
      <c r="BE149" s="247">
        <f>IF(N149="základná",J149,0)</f>
        <v>0</v>
      </c>
      <c r="BF149" s="247">
        <f>IF(N149="znížená",J149,0)</f>
        <v>0</v>
      </c>
      <c r="BG149" s="247">
        <f>IF(N149="zákl. prenesená",J149,0)</f>
        <v>0</v>
      </c>
      <c r="BH149" s="247">
        <f>IF(N149="zníž. prenesená",J149,0)</f>
        <v>0</v>
      </c>
      <c r="BI149" s="247">
        <f>IF(N149="nulová",J149,0)</f>
        <v>0</v>
      </c>
      <c r="BJ149" s="14" t="s">
        <v>87</v>
      </c>
      <c r="BK149" s="247">
        <f>ROUND(I149*H149,2)</f>
        <v>0</v>
      </c>
      <c r="BL149" s="14" t="s">
        <v>183</v>
      </c>
      <c r="BM149" s="246" t="s">
        <v>2318</v>
      </c>
    </row>
    <row r="150" s="2" customFormat="1" ht="16.5" customHeight="1">
      <c r="A150" s="35"/>
      <c r="B150" s="36"/>
      <c r="C150" s="248" t="s">
        <v>241</v>
      </c>
      <c r="D150" s="248" t="s">
        <v>270</v>
      </c>
      <c r="E150" s="249" t="s">
        <v>2319</v>
      </c>
      <c r="F150" s="250" t="s">
        <v>2317</v>
      </c>
      <c r="G150" s="251" t="s">
        <v>182</v>
      </c>
      <c r="H150" s="252">
        <v>180</v>
      </c>
      <c r="I150" s="253"/>
      <c r="J150" s="254">
        <f>ROUND(I150*H150,2)</f>
        <v>0</v>
      </c>
      <c r="K150" s="255"/>
      <c r="L150" s="256"/>
      <c r="M150" s="257" t="s">
        <v>1</v>
      </c>
      <c r="N150" s="258" t="s">
        <v>40</v>
      </c>
      <c r="O150" s="94"/>
      <c r="P150" s="244">
        <f>O150*H150</f>
        <v>0</v>
      </c>
      <c r="Q150" s="244">
        <v>0</v>
      </c>
      <c r="R150" s="244">
        <f>Q150*H150</f>
        <v>0</v>
      </c>
      <c r="S150" s="244">
        <v>0</v>
      </c>
      <c r="T150" s="24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6" t="s">
        <v>208</v>
      </c>
      <c r="AT150" s="246" t="s">
        <v>270</v>
      </c>
      <c r="AU150" s="246" t="s">
        <v>87</v>
      </c>
      <c r="AY150" s="14" t="s">
        <v>177</v>
      </c>
      <c r="BE150" s="247">
        <f>IF(N150="základná",J150,0)</f>
        <v>0</v>
      </c>
      <c r="BF150" s="247">
        <f>IF(N150="znížená",J150,0)</f>
        <v>0</v>
      </c>
      <c r="BG150" s="247">
        <f>IF(N150="zákl. prenesená",J150,0)</f>
        <v>0</v>
      </c>
      <c r="BH150" s="247">
        <f>IF(N150="zníž. prenesená",J150,0)</f>
        <v>0</v>
      </c>
      <c r="BI150" s="247">
        <f>IF(N150="nulová",J150,0)</f>
        <v>0</v>
      </c>
      <c r="BJ150" s="14" t="s">
        <v>87</v>
      </c>
      <c r="BK150" s="247">
        <f>ROUND(I150*H150,2)</f>
        <v>0</v>
      </c>
      <c r="BL150" s="14" t="s">
        <v>183</v>
      </c>
      <c r="BM150" s="246" t="s">
        <v>7</v>
      </c>
    </row>
    <row r="151" s="2" customFormat="1" ht="16.5" customHeight="1">
      <c r="A151" s="35"/>
      <c r="B151" s="36"/>
      <c r="C151" s="234" t="s">
        <v>245</v>
      </c>
      <c r="D151" s="234" t="s">
        <v>179</v>
      </c>
      <c r="E151" s="235" t="s">
        <v>2300</v>
      </c>
      <c r="F151" s="236" t="s">
        <v>2301</v>
      </c>
      <c r="G151" s="237" t="s">
        <v>187</v>
      </c>
      <c r="H151" s="238">
        <v>6.4000000000000004</v>
      </c>
      <c r="I151" s="239"/>
      <c r="J151" s="240">
        <f>ROUND(I151*H151,2)</f>
        <v>0</v>
      </c>
      <c r="K151" s="241"/>
      <c r="L151" s="41"/>
      <c r="M151" s="242" t="s">
        <v>1</v>
      </c>
      <c r="N151" s="243" t="s">
        <v>40</v>
      </c>
      <c r="O151" s="94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6" t="s">
        <v>183</v>
      </c>
      <c r="AT151" s="246" t="s">
        <v>179</v>
      </c>
      <c r="AU151" s="246" t="s">
        <v>87</v>
      </c>
      <c r="AY151" s="14" t="s">
        <v>177</v>
      </c>
      <c r="BE151" s="247">
        <f>IF(N151="základná",J151,0)</f>
        <v>0</v>
      </c>
      <c r="BF151" s="247">
        <f>IF(N151="znížená",J151,0)</f>
        <v>0</v>
      </c>
      <c r="BG151" s="247">
        <f>IF(N151="zákl. prenesená",J151,0)</f>
        <v>0</v>
      </c>
      <c r="BH151" s="247">
        <f>IF(N151="zníž. prenesená",J151,0)</f>
        <v>0</v>
      </c>
      <c r="BI151" s="247">
        <f>IF(N151="nulová",J151,0)</f>
        <v>0</v>
      </c>
      <c r="BJ151" s="14" t="s">
        <v>87</v>
      </c>
      <c r="BK151" s="247">
        <f>ROUND(I151*H151,2)</f>
        <v>0</v>
      </c>
      <c r="BL151" s="14" t="s">
        <v>183</v>
      </c>
      <c r="BM151" s="246" t="s">
        <v>2320</v>
      </c>
    </row>
    <row r="152" s="2" customFormat="1" ht="16.5" customHeight="1">
      <c r="A152" s="35"/>
      <c r="B152" s="36"/>
      <c r="C152" s="234" t="s">
        <v>249</v>
      </c>
      <c r="D152" s="234" t="s">
        <v>179</v>
      </c>
      <c r="E152" s="235" t="s">
        <v>2303</v>
      </c>
      <c r="F152" s="236" t="s">
        <v>2304</v>
      </c>
      <c r="G152" s="237" t="s">
        <v>187</v>
      </c>
      <c r="H152" s="238">
        <v>6.4000000000000004</v>
      </c>
      <c r="I152" s="239"/>
      <c r="J152" s="240">
        <f>ROUND(I152*H152,2)</f>
        <v>0</v>
      </c>
      <c r="K152" s="241"/>
      <c r="L152" s="41"/>
      <c r="M152" s="242" t="s">
        <v>1</v>
      </c>
      <c r="N152" s="243" t="s">
        <v>40</v>
      </c>
      <c r="O152" s="94"/>
      <c r="P152" s="244">
        <f>O152*H152</f>
        <v>0</v>
      </c>
      <c r="Q152" s="244">
        <v>0</v>
      </c>
      <c r="R152" s="244">
        <f>Q152*H152</f>
        <v>0</v>
      </c>
      <c r="S152" s="244">
        <v>0</v>
      </c>
      <c r="T152" s="24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6" t="s">
        <v>183</v>
      </c>
      <c r="AT152" s="246" t="s">
        <v>179</v>
      </c>
      <c r="AU152" s="246" t="s">
        <v>87</v>
      </c>
      <c r="AY152" s="14" t="s">
        <v>177</v>
      </c>
      <c r="BE152" s="247">
        <f>IF(N152="základná",J152,0)</f>
        <v>0</v>
      </c>
      <c r="BF152" s="247">
        <f>IF(N152="znížená",J152,0)</f>
        <v>0</v>
      </c>
      <c r="BG152" s="247">
        <f>IF(N152="zákl. prenesená",J152,0)</f>
        <v>0</v>
      </c>
      <c r="BH152" s="247">
        <f>IF(N152="zníž. prenesená",J152,0)</f>
        <v>0</v>
      </c>
      <c r="BI152" s="247">
        <f>IF(N152="nulová",J152,0)</f>
        <v>0</v>
      </c>
      <c r="BJ152" s="14" t="s">
        <v>87</v>
      </c>
      <c r="BK152" s="247">
        <f>ROUND(I152*H152,2)</f>
        <v>0</v>
      </c>
      <c r="BL152" s="14" t="s">
        <v>183</v>
      </c>
      <c r="BM152" s="246" t="s">
        <v>2321</v>
      </c>
    </row>
    <row r="153" s="2" customFormat="1" ht="16.5" customHeight="1">
      <c r="A153" s="35"/>
      <c r="B153" s="36"/>
      <c r="C153" s="234" t="s">
        <v>253</v>
      </c>
      <c r="D153" s="234" t="s">
        <v>179</v>
      </c>
      <c r="E153" s="235" t="s">
        <v>2288</v>
      </c>
      <c r="F153" s="236" t="s">
        <v>2289</v>
      </c>
      <c r="G153" s="237" t="s">
        <v>182</v>
      </c>
      <c r="H153" s="238">
        <v>20</v>
      </c>
      <c r="I153" s="239"/>
      <c r="J153" s="240">
        <f>ROUND(I153*H153,2)</f>
        <v>0</v>
      </c>
      <c r="K153" s="241"/>
      <c r="L153" s="41"/>
      <c r="M153" s="242" t="s">
        <v>1</v>
      </c>
      <c r="N153" s="243" t="s">
        <v>40</v>
      </c>
      <c r="O153" s="94"/>
      <c r="P153" s="244">
        <f>O153*H153</f>
        <v>0</v>
      </c>
      <c r="Q153" s="244">
        <v>0</v>
      </c>
      <c r="R153" s="244">
        <f>Q153*H153</f>
        <v>0</v>
      </c>
      <c r="S153" s="244">
        <v>0</v>
      </c>
      <c r="T153" s="24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6" t="s">
        <v>183</v>
      </c>
      <c r="AT153" s="246" t="s">
        <v>179</v>
      </c>
      <c r="AU153" s="246" t="s">
        <v>87</v>
      </c>
      <c r="AY153" s="14" t="s">
        <v>177</v>
      </c>
      <c r="BE153" s="247">
        <f>IF(N153="základná",J153,0)</f>
        <v>0</v>
      </c>
      <c r="BF153" s="247">
        <f>IF(N153="znížená",J153,0)</f>
        <v>0</v>
      </c>
      <c r="BG153" s="247">
        <f>IF(N153="zákl. prenesená",J153,0)</f>
        <v>0</v>
      </c>
      <c r="BH153" s="247">
        <f>IF(N153="zníž. prenesená",J153,0)</f>
        <v>0</v>
      </c>
      <c r="BI153" s="247">
        <f>IF(N153="nulová",J153,0)</f>
        <v>0</v>
      </c>
      <c r="BJ153" s="14" t="s">
        <v>87</v>
      </c>
      <c r="BK153" s="247">
        <f>ROUND(I153*H153,2)</f>
        <v>0</v>
      </c>
      <c r="BL153" s="14" t="s">
        <v>183</v>
      </c>
      <c r="BM153" s="246" t="s">
        <v>2322</v>
      </c>
    </row>
    <row r="154" s="2" customFormat="1" ht="16.5" customHeight="1">
      <c r="A154" s="35"/>
      <c r="B154" s="36"/>
      <c r="C154" s="248" t="s">
        <v>7</v>
      </c>
      <c r="D154" s="248" t="s">
        <v>270</v>
      </c>
      <c r="E154" s="249" t="s">
        <v>2291</v>
      </c>
      <c r="F154" s="250" t="s">
        <v>2289</v>
      </c>
      <c r="G154" s="251" t="s">
        <v>182</v>
      </c>
      <c r="H154" s="252">
        <v>20</v>
      </c>
      <c r="I154" s="253"/>
      <c r="J154" s="254">
        <f>ROUND(I154*H154,2)</f>
        <v>0</v>
      </c>
      <c r="K154" s="255"/>
      <c r="L154" s="256"/>
      <c r="M154" s="257" t="s">
        <v>1</v>
      </c>
      <c r="N154" s="258" t="s">
        <v>40</v>
      </c>
      <c r="O154" s="94"/>
      <c r="P154" s="244">
        <f>O154*H154</f>
        <v>0</v>
      </c>
      <c r="Q154" s="244">
        <v>0</v>
      </c>
      <c r="R154" s="244">
        <f>Q154*H154</f>
        <v>0</v>
      </c>
      <c r="S154" s="244">
        <v>0</v>
      </c>
      <c r="T154" s="24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6" t="s">
        <v>208</v>
      </c>
      <c r="AT154" s="246" t="s">
        <v>270</v>
      </c>
      <c r="AU154" s="246" t="s">
        <v>87</v>
      </c>
      <c r="AY154" s="14" t="s">
        <v>177</v>
      </c>
      <c r="BE154" s="247">
        <f>IF(N154="základná",J154,0)</f>
        <v>0</v>
      </c>
      <c r="BF154" s="247">
        <f>IF(N154="znížená",J154,0)</f>
        <v>0</v>
      </c>
      <c r="BG154" s="247">
        <f>IF(N154="zákl. prenesená",J154,0)</f>
        <v>0</v>
      </c>
      <c r="BH154" s="247">
        <f>IF(N154="zníž. prenesená",J154,0)</f>
        <v>0</v>
      </c>
      <c r="BI154" s="247">
        <f>IF(N154="nulová",J154,0)</f>
        <v>0</v>
      </c>
      <c r="BJ154" s="14" t="s">
        <v>87</v>
      </c>
      <c r="BK154" s="247">
        <f>ROUND(I154*H154,2)</f>
        <v>0</v>
      </c>
      <c r="BL154" s="14" t="s">
        <v>183</v>
      </c>
      <c r="BM154" s="246" t="s">
        <v>282</v>
      </c>
    </row>
    <row r="155" s="12" customFormat="1" ht="22.8" customHeight="1">
      <c r="A155" s="12"/>
      <c r="B155" s="218"/>
      <c r="C155" s="219"/>
      <c r="D155" s="220" t="s">
        <v>73</v>
      </c>
      <c r="E155" s="232" t="s">
        <v>2323</v>
      </c>
      <c r="F155" s="232" t="s">
        <v>2324</v>
      </c>
      <c r="G155" s="219"/>
      <c r="H155" s="219"/>
      <c r="I155" s="222"/>
      <c r="J155" s="233">
        <f>BK155</f>
        <v>0</v>
      </c>
      <c r="K155" s="219"/>
      <c r="L155" s="224"/>
      <c r="M155" s="225"/>
      <c r="N155" s="226"/>
      <c r="O155" s="226"/>
      <c r="P155" s="227">
        <f>SUM(P156:P253)</f>
        <v>0</v>
      </c>
      <c r="Q155" s="226"/>
      <c r="R155" s="227">
        <f>SUM(R156:R253)</f>
        <v>0</v>
      </c>
      <c r="S155" s="226"/>
      <c r="T155" s="228">
        <f>SUM(T156:T253)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9" t="s">
        <v>81</v>
      </c>
      <c r="AT155" s="230" t="s">
        <v>73</v>
      </c>
      <c r="AU155" s="230" t="s">
        <v>81</v>
      </c>
      <c r="AY155" s="229" t="s">
        <v>177</v>
      </c>
      <c r="BK155" s="231">
        <f>SUM(BK156:BK253)</f>
        <v>0</v>
      </c>
    </row>
    <row r="156" s="2" customFormat="1" ht="16.5" customHeight="1">
      <c r="A156" s="35"/>
      <c r="B156" s="36"/>
      <c r="C156" s="234" t="s">
        <v>260</v>
      </c>
      <c r="D156" s="234" t="s">
        <v>179</v>
      </c>
      <c r="E156" s="235" t="s">
        <v>2325</v>
      </c>
      <c r="F156" s="236" t="s">
        <v>2326</v>
      </c>
      <c r="G156" s="237" t="s">
        <v>371</v>
      </c>
      <c r="H156" s="238">
        <v>2</v>
      </c>
      <c r="I156" s="239"/>
      <c r="J156" s="240">
        <f>ROUND(I156*H156,2)</f>
        <v>0</v>
      </c>
      <c r="K156" s="241"/>
      <c r="L156" s="41"/>
      <c r="M156" s="242" t="s">
        <v>1</v>
      </c>
      <c r="N156" s="243" t="s">
        <v>40</v>
      </c>
      <c r="O156" s="94"/>
      <c r="P156" s="244">
        <f>O156*H156</f>
        <v>0</v>
      </c>
      <c r="Q156" s="244">
        <v>0</v>
      </c>
      <c r="R156" s="244">
        <f>Q156*H156</f>
        <v>0</v>
      </c>
      <c r="S156" s="244">
        <v>0</v>
      </c>
      <c r="T156" s="24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6" t="s">
        <v>183</v>
      </c>
      <c r="AT156" s="246" t="s">
        <v>179</v>
      </c>
      <c r="AU156" s="246" t="s">
        <v>87</v>
      </c>
      <c r="AY156" s="14" t="s">
        <v>177</v>
      </c>
      <c r="BE156" s="247">
        <f>IF(N156="základná",J156,0)</f>
        <v>0</v>
      </c>
      <c r="BF156" s="247">
        <f>IF(N156="znížená",J156,0)</f>
        <v>0</v>
      </c>
      <c r="BG156" s="247">
        <f>IF(N156="zákl. prenesená",J156,0)</f>
        <v>0</v>
      </c>
      <c r="BH156" s="247">
        <f>IF(N156="zníž. prenesená",J156,0)</f>
        <v>0</v>
      </c>
      <c r="BI156" s="247">
        <f>IF(N156="nulová",J156,0)</f>
        <v>0</v>
      </c>
      <c r="BJ156" s="14" t="s">
        <v>87</v>
      </c>
      <c r="BK156" s="247">
        <f>ROUND(I156*H156,2)</f>
        <v>0</v>
      </c>
      <c r="BL156" s="14" t="s">
        <v>183</v>
      </c>
      <c r="BM156" s="246" t="s">
        <v>2327</v>
      </c>
    </row>
    <row r="157" s="2" customFormat="1" ht="16.5" customHeight="1">
      <c r="A157" s="35"/>
      <c r="B157" s="36"/>
      <c r="C157" s="248" t="s">
        <v>265</v>
      </c>
      <c r="D157" s="248" t="s">
        <v>270</v>
      </c>
      <c r="E157" s="249" t="s">
        <v>2328</v>
      </c>
      <c r="F157" s="250" t="s">
        <v>2326</v>
      </c>
      <c r="G157" s="251" t="s">
        <v>371</v>
      </c>
      <c r="H157" s="252">
        <v>2</v>
      </c>
      <c r="I157" s="253"/>
      <c r="J157" s="254">
        <f>ROUND(I157*H157,2)</f>
        <v>0</v>
      </c>
      <c r="K157" s="255"/>
      <c r="L157" s="256"/>
      <c r="M157" s="257" t="s">
        <v>1</v>
      </c>
      <c r="N157" s="258" t="s">
        <v>40</v>
      </c>
      <c r="O157" s="94"/>
      <c r="P157" s="244">
        <f>O157*H157</f>
        <v>0</v>
      </c>
      <c r="Q157" s="244">
        <v>0</v>
      </c>
      <c r="R157" s="244">
        <f>Q157*H157</f>
        <v>0</v>
      </c>
      <c r="S157" s="244">
        <v>0</v>
      </c>
      <c r="T157" s="24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46" t="s">
        <v>208</v>
      </c>
      <c r="AT157" s="246" t="s">
        <v>270</v>
      </c>
      <c r="AU157" s="246" t="s">
        <v>87</v>
      </c>
      <c r="AY157" s="14" t="s">
        <v>177</v>
      </c>
      <c r="BE157" s="247">
        <f>IF(N157="základná",J157,0)</f>
        <v>0</v>
      </c>
      <c r="BF157" s="247">
        <f>IF(N157="znížená",J157,0)</f>
        <v>0</v>
      </c>
      <c r="BG157" s="247">
        <f>IF(N157="zákl. prenesená",J157,0)</f>
        <v>0</v>
      </c>
      <c r="BH157" s="247">
        <f>IF(N157="zníž. prenesená",J157,0)</f>
        <v>0</v>
      </c>
      <c r="BI157" s="247">
        <f>IF(N157="nulová",J157,0)</f>
        <v>0</v>
      </c>
      <c r="BJ157" s="14" t="s">
        <v>87</v>
      </c>
      <c r="BK157" s="247">
        <f>ROUND(I157*H157,2)</f>
        <v>0</v>
      </c>
      <c r="BL157" s="14" t="s">
        <v>183</v>
      </c>
      <c r="BM157" s="246" t="s">
        <v>291</v>
      </c>
    </row>
    <row r="158" s="2" customFormat="1" ht="24.15" customHeight="1">
      <c r="A158" s="35"/>
      <c r="B158" s="36"/>
      <c r="C158" s="234" t="s">
        <v>269</v>
      </c>
      <c r="D158" s="234" t="s">
        <v>179</v>
      </c>
      <c r="E158" s="235" t="s">
        <v>2329</v>
      </c>
      <c r="F158" s="236" t="s">
        <v>2330</v>
      </c>
      <c r="G158" s="237" t="s">
        <v>371</v>
      </c>
      <c r="H158" s="238">
        <v>1</v>
      </c>
      <c r="I158" s="239"/>
      <c r="J158" s="240">
        <f>ROUND(I158*H158,2)</f>
        <v>0</v>
      </c>
      <c r="K158" s="241"/>
      <c r="L158" s="41"/>
      <c r="M158" s="242" t="s">
        <v>1</v>
      </c>
      <c r="N158" s="243" t="s">
        <v>40</v>
      </c>
      <c r="O158" s="94"/>
      <c r="P158" s="244">
        <f>O158*H158</f>
        <v>0</v>
      </c>
      <c r="Q158" s="244">
        <v>0</v>
      </c>
      <c r="R158" s="244">
        <f>Q158*H158</f>
        <v>0</v>
      </c>
      <c r="S158" s="244">
        <v>0</v>
      </c>
      <c r="T158" s="24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46" t="s">
        <v>183</v>
      </c>
      <c r="AT158" s="246" t="s">
        <v>179</v>
      </c>
      <c r="AU158" s="246" t="s">
        <v>87</v>
      </c>
      <c r="AY158" s="14" t="s">
        <v>177</v>
      </c>
      <c r="BE158" s="247">
        <f>IF(N158="základná",J158,0)</f>
        <v>0</v>
      </c>
      <c r="BF158" s="247">
        <f>IF(N158="znížená",J158,0)</f>
        <v>0</v>
      </c>
      <c r="BG158" s="247">
        <f>IF(N158="zákl. prenesená",J158,0)</f>
        <v>0</v>
      </c>
      <c r="BH158" s="247">
        <f>IF(N158="zníž. prenesená",J158,0)</f>
        <v>0</v>
      </c>
      <c r="BI158" s="247">
        <f>IF(N158="nulová",J158,0)</f>
        <v>0</v>
      </c>
      <c r="BJ158" s="14" t="s">
        <v>87</v>
      </c>
      <c r="BK158" s="247">
        <f>ROUND(I158*H158,2)</f>
        <v>0</v>
      </c>
      <c r="BL158" s="14" t="s">
        <v>183</v>
      </c>
      <c r="BM158" s="246" t="s">
        <v>2331</v>
      </c>
    </row>
    <row r="159" s="2" customFormat="1" ht="24.15" customHeight="1">
      <c r="A159" s="35"/>
      <c r="B159" s="36"/>
      <c r="C159" s="248" t="s">
        <v>274</v>
      </c>
      <c r="D159" s="248" t="s">
        <v>270</v>
      </c>
      <c r="E159" s="249" t="s">
        <v>2332</v>
      </c>
      <c r="F159" s="250" t="s">
        <v>2330</v>
      </c>
      <c r="G159" s="251" t="s">
        <v>371</v>
      </c>
      <c r="H159" s="252">
        <v>1</v>
      </c>
      <c r="I159" s="253"/>
      <c r="J159" s="254">
        <f>ROUND(I159*H159,2)</f>
        <v>0</v>
      </c>
      <c r="K159" s="255"/>
      <c r="L159" s="256"/>
      <c r="M159" s="257" t="s">
        <v>1</v>
      </c>
      <c r="N159" s="258" t="s">
        <v>40</v>
      </c>
      <c r="O159" s="94"/>
      <c r="P159" s="244">
        <f>O159*H159</f>
        <v>0</v>
      </c>
      <c r="Q159" s="244">
        <v>0</v>
      </c>
      <c r="R159" s="244">
        <f>Q159*H159</f>
        <v>0</v>
      </c>
      <c r="S159" s="244">
        <v>0</v>
      </c>
      <c r="T159" s="24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6" t="s">
        <v>208</v>
      </c>
      <c r="AT159" s="246" t="s">
        <v>270</v>
      </c>
      <c r="AU159" s="246" t="s">
        <v>87</v>
      </c>
      <c r="AY159" s="14" t="s">
        <v>177</v>
      </c>
      <c r="BE159" s="247">
        <f>IF(N159="základná",J159,0)</f>
        <v>0</v>
      </c>
      <c r="BF159" s="247">
        <f>IF(N159="znížená",J159,0)</f>
        <v>0</v>
      </c>
      <c r="BG159" s="247">
        <f>IF(N159="zákl. prenesená",J159,0)</f>
        <v>0</v>
      </c>
      <c r="BH159" s="247">
        <f>IF(N159="zníž. prenesená",J159,0)</f>
        <v>0</v>
      </c>
      <c r="BI159" s="247">
        <f>IF(N159="nulová",J159,0)</f>
        <v>0</v>
      </c>
      <c r="BJ159" s="14" t="s">
        <v>87</v>
      </c>
      <c r="BK159" s="247">
        <f>ROUND(I159*H159,2)</f>
        <v>0</v>
      </c>
      <c r="BL159" s="14" t="s">
        <v>183</v>
      </c>
      <c r="BM159" s="246" t="s">
        <v>299</v>
      </c>
    </row>
    <row r="160" s="2" customFormat="1" ht="24.15" customHeight="1">
      <c r="A160" s="35"/>
      <c r="B160" s="36"/>
      <c r="C160" s="234" t="s">
        <v>278</v>
      </c>
      <c r="D160" s="234" t="s">
        <v>179</v>
      </c>
      <c r="E160" s="235" t="s">
        <v>2333</v>
      </c>
      <c r="F160" s="236" t="s">
        <v>2334</v>
      </c>
      <c r="G160" s="237" t="s">
        <v>371</v>
      </c>
      <c r="H160" s="238">
        <v>31</v>
      </c>
      <c r="I160" s="239"/>
      <c r="J160" s="240">
        <f>ROUND(I160*H160,2)</f>
        <v>0</v>
      </c>
      <c r="K160" s="241"/>
      <c r="L160" s="41"/>
      <c r="M160" s="242" t="s">
        <v>1</v>
      </c>
      <c r="N160" s="243" t="s">
        <v>40</v>
      </c>
      <c r="O160" s="94"/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46" t="s">
        <v>183</v>
      </c>
      <c r="AT160" s="246" t="s">
        <v>179</v>
      </c>
      <c r="AU160" s="246" t="s">
        <v>87</v>
      </c>
      <c r="AY160" s="14" t="s">
        <v>177</v>
      </c>
      <c r="BE160" s="247">
        <f>IF(N160="základná",J160,0)</f>
        <v>0</v>
      </c>
      <c r="BF160" s="247">
        <f>IF(N160="znížená",J160,0)</f>
        <v>0</v>
      </c>
      <c r="BG160" s="247">
        <f>IF(N160="zákl. prenesená",J160,0)</f>
        <v>0</v>
      </c>
      <c r="BH160" s="247">
        <f>IF(N160="zníž. prenesená",J160,0)</f>
        <v>0</v>
      </c>
      <c r="BI160" s="247">
        <f>IF(N160="nulová",J160,0)</f>
        <v>0</v>
      </c>
      <c r="BJ160" s="14" t="s">
        <v>87</v>
      </c>
      <c r="BK160" s="247">
        <f>ROUND(I160*H160,2)</f>
        <v>0</v>
      </c>
      <c r="BL160" s="14" t="s">
        <v>183</v>
      </c>
      <c r="BM160" s="246" t="s">
        <v>2335</v>
      </c>
    </row>
    <row r="161" s="2" customFormat="1" ht="24.15" customHeight="1">
      <c r="A161" s="35"/>
      <c r="B161" s="36"/>
      <c r="C161" s="248" t="s">
        <v>282</v>
      </c>
      <c r="D161" s="248" t="s">
        <v>270</v>
      </c>
      <c r="E161" s="249" t="s">
        <v>2336</v>
      </c>
      <c r="F161" s="250" t="s">
        <v>2334</v>
      </c>
      <c r="G161" s="251" t="s">
        <v>371</v>
      </c>
      <c r="H161" s="252">
        <v>31</v>
      </c>
      <c r="I161" s="253"/>
      <c r="J161" s="254">
        <f>ROUND(I161*H161,2)</f>
        <v>0</v>
      </c>
      <c r="K161" s="255"/>
      <c r="L161" s="256"/>
      <c r="M161" s="257" t="s">
        <v>1</v>
      </c>
      <c r="N161" s="258" t="s">
        <v>40</v>
      </c>
      <c r="O161" s="94"/>
      <c r="P161" s="244">
        <f>O161*H161</f>
        <v>0</v>
      </c>
      <c r="Q161" s="244">
        <v>0</v>
      </c>
      <c r="R161" s="244">
        <f>Q161*H161</f>
        <v>0</v>
      </c>
      <c r="S161" s="244">
        <v>0</v>
      </c>
      <c r="T161" s="24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6" t="s">
        <v>208</v>
      </c>
      <c r="AT161" s="246" t="s">
        <v>270</v>
      </c>
      <c r="AU161" s="246" t="s">
        <v>87</v>
      </c>
      <c r="AY161" s="14" t="s">
        <v>177</v>
      </c>
      <c r="BE161" s="247">
        <f>IF(N161="základná",J161,0)</f>
        <v>0</v>
      </c>
      <c r="BF161" s="247">
        <f>IF(N161="znížená",J161,0)</f>
        <v>0</v>
      </c>
      <c r="BG161" s="247">
        <f>IF(N161="zákl. prenesená",J161,0)</f>
        <v>0</v>
      </c>
      <c r="BH161" s="247">
        <f>IF(N161="zníž. prenesená",J161,0)</f>
        <v>0</v>
      </c>
      <c r="BI161" s="247">
        <f>IF(N161="nulová",J161,0)</f>
        <v>0</v>
      </c>
      <c r="BJ161" s="14" t="s">
        <v>87</v>
      </c>
      <c r="BK161" s="247">
        <f>ROUND(I161*H161,2)</f>
        <v>0</v>
      </c>
      <c r="BL161" s="14" t="s">
        <v>183</v>
      </c>
      <c r="BM161" s="246" t="s">
        <v>307</v>
      </c>
    </row>
    <row r="162" s="2" customFormat="1" ht="24.15" customHeight="1">
      <c r="A162" s="35"/>
      <c r="B162" s="36"/>
      <c r="C162" s="234" t="s">
        <v>287</v>
      </c>
      <c r="D162" s="234" t="s">
        <v>179</v>
      </c>
      <c r="E162" s="235" t="s">
        <v>2337</v>
      </c>
      <c r="F162" s="236" t="s">
        <v>2338</v>
      </c>
      <c r="G162" s="237" t="s">
        <v>371</v>
      </c>
      <c r="H162" s="238">
        <v>30</v>
      </c>
      <c r="I162" s="239"/>
      <c r="J162" s="240">
        <f>ROUND(I162*H162,2)</f>
        <v>0</v>
      </c>
      <c r="K162" s="241"/>
      <c r="L162" s="41"/>
      <c r="M162" s="242" t="s">
        <v>1</v>
      </c>
      <c r="N162" s="243" t="s">
        <v>40</v>
      </c>
      <c r="O162" s="94"/>
      <c r="P162" s="244">
        <f>O162*H162</f>
        <v>0</v>
      </c>
      <c r="Q162" s="244">
        <v>0</v>
      </c>
      <c r="R162" s="244">
        <f>Q162*H162</f>
        <v>0</v>
      </c>
      <c r="S162" s="244">
        <v>0</v>
      </c>
      <c r="T162" s="24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46" t="s">
        <v>183</v>
      </c>
      <c r="AT162" s="246" t="s">
        <v>179</v>
      </c>
      <c r="AU162" s="246" t="s">
        <v>87</v>
      </c>
      <c r="AY162" s="14" t="s">
        <v>177</v>
      </c>
      <c r="BE162" s="247">
        <f>IF(N162="základná",J162,0)</f>
        <v>0</v>
      </c>
      <c r="BF162" s="247">
        <f>IF(N162="znížená",J162,0)</f>
        <v>0</v>
      </c>
      <c r="BG162" s="247">
        <f>IF(N162="zákl. prenesená",J162,0)</f>
        <v>0</v>
      </c>
      <c r="BH162" s="247">
        <f>IF(N162="zníž. prenesená",J162,0)</f>
        <v>0</v>
      </c>
      <c r="BI162" s="247">
        <f>IF(N162="nulová",J162,0)</f>
        <v>0</v>
      </c>
      <c r="BJ162" s="14" t="s">
        <v>87</v>
      </c>
      <c r="BK162" s="247">
        <f>ROUND(I162*H162,2)</f>
        <v>0</v>
      </c>
      <c r="BL162" s="14" t="s">
        <v>183</v>
      </c>
      <c r="BM162" s="246" t="s">
        <v>2339</v>
      </c>
    </row>
    <row r="163" s="2" customFormat="1" ht="24.15" customHeight="1">
      <c r="A163" s="35"/>
      <c r="B163" s="36"/>
      <c r="C163" s="248" t="s">
        <v>291</v>
      </c>
      <c r="D163" s="248" t="s">
        <v>270</v>
      </c>
      <c r="E163" s="249" t="s">
        <v>2340</v>
      </c>
      <c r="F163" s="250" t="s">
        <v>2338</v>
      </c>
      <c r="G163" s="251" t="s">
        <v>371</v>
      </c>
      <c r="H163" s="252">
        <v>30</v>
      </c>
      <c r="I163" s="253"/>
      <c r="J163" s="254">
        <f>ROUND(I163*H163,2)</f>
        <v>0</v>
      </c>
      <c r="K163" s="255"/>
      <c r="L163" s="256"/>
      <c r="M163" s="257" t="s">
        <v>1</v>
      </c>
      <c r="N163" s="258" t="s">
        <v>40</v>
      </c>
      <c r="O163" s="94"/>
      <c r="P163" s="244">
        <f>O163*H163</f>
        <v>0</v>
      </c>
      <c r="Q163" s="244">
        <v>0</v>
      </c>
      <c r="R163" s="244">
        <f>Q163*H163</f>
        <v>0</v>
      </c>
      <c r="S163" s="244">
        <v>0</v>
      </c>
      <c r="T163" s="24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46" t="s">
        <v>208</v>
      </c>
      <c r="AT163" s="246" t="s">
        <v>270</v>
      </c>
      <c r="AU163" s="246" t="s">
        <v>87</v>
      </c>
      <c r="AY163" s="14" t="s">
        <v>177</v>
      </c>
      <c r="BE163" s="247">
        <f>IF(N163="základná",J163,0)</f>
        <v>0</v>
      </c>
      <c r="BF163" s="247">
        <f>IF(N163="znížená",J163,0)</f>
        <v>0</v>
      </c>
      <c r="BG163" s="247">
        <f>IF(N163="zákl. prenesená",J163,0)</f>
        <v>0</v>
      </c>
      <c r="BH163" s="247">
        <f>IF(N163="zníž. prenesená",J163,0)</f>
        <v>0</v>
      </c>
      <c r="BI163" s="247">
        <f>IF(N163="nulová",J163,0)</f>
        <v>0</v>
      </c>
      <c r="BJ163" s="14" t="s">
        <v>87</v>
      </c>
      <c r="BK163" s="247">
        <f>ROUND(I163*H163,2)</f>
        <v>0</v>
      </c>
      <c r="BL163" s="14" t="s">
        <v>183</v>
      </c>
      <c r="BM163" s="246" t="s">
        <v>315</v>
      </c>
    </row>
    <row r="164" s="2" customFormat="1" ht="24.15" customHeight="1">
      <c r="A164" s="35"/>
      <c r="B164" s="36"/>
      <c r="C164" s="234" t="s">
        <v>295</v>
      </c>
      <c r="D164" s="234" t="s">
        <v>179</v>
      </c>
      <c r="E164" s="235" t="s">
        <v>2341</v>
      </c>
      <c r="F164" s="236" t="s">
        <v>2342</v>
      </c>
      <c r="G164" s="237" t="s">
        <v>371</v>
      </c>
      <c r="H164" s="238">
        <v>9</v>
      </c>
      <c r="I164" s="239"/>
      <c r="J164" s="240">
        <f>ROUND(I164*H164,2)</f>
        <v>0</v>
      </c>
      <c r="K164" s="241"/>
      <c r="L164" s="41"/>
      <c r="M164" s="242" t="s">
        <v>1</v>
      </c>
      <c r="N164" s="243" t="s">
        <v>40</v>
      </c>
      <c r="O164" s="94"/>
      <c r="P164" s="244">
        <f>O164*H164</f>
        <v>0</v>
      </c>
      <c r="Q164" s="244">
        <v>0</v>
      </c>
      <c r="R164" s="244">
        <f>Q164*H164</f>
        <v>0</v>
      </c>
      <c r="S164" s="244">
        <v>0</v>
      </c>
      <c r="T164" s="24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46" t="s">
        <v>183</v>
      </c>
      <c r="AT164" s="246" t="s">
        <v>179</v>
      </c>
      <c r="AU164" s="246" t="s">
        <v>87</v>
      </c>
      <c r="AY164" s="14" t="s">
        <v>177</v>
      </c>
      <c r="BE164" s="247">
        <f>IF(N164="základná",J164,0)</f>
        <v>0</v>
      </c>
      <c r="BF164" s="247">
        <f>IF(N164="znížená",J164,0)</f>
        <v>0</v>
      </c>
      <c r="BG164" s="247">
        <f>IF(N164="zákl. prenesená",J164,0)</f>
        <v>0</v>
      </c>
      <c r="BH164" s="247">
        <f>IF(N164="zníž. prenesená",J164,0)</f>
        <v>0</v>
      </c>
      <c r="BI164" s="247">
        <f>IF(N164="nulová",J164,0)</f>
        <v>0</v>
      </c>
      <c r="BJ164" s="14" t="s">
        <v>87</v>
      </c>
      <c r="BK164" s="247">
        <f>ROUND(I164*H164,2)</f>
        <v>0</v>
      </c>
      <c r="BL164" s="14" t="s">
        <v>183</v>
      </c>
      <c r="BM164" s="246" t="s">
        <v>2343</v>
      </c>
    </row>
    <row r="165" s="2" customFormat="1" ht="24.15" customHeight="1">
      <c r="A165" s="35"/>
      <c r="B165" s="36"/>
      <c r="C165" s="248" t="s">
        <v>299</v>
      </c>
      <c r="D165" s="248" t="s">
        <v>270</v>
      </c>
      <c r="E165" s="249" t="s">
        <v>2344</v>
      </c>
      <c r="F165" s="250" t="s">
        <v>2342</v>
      </c>
      <c r="G165" s="251" t="s">
        <v>371</v>
      </c>
      <c r="H165" s="252">
        <v>9</v>
      </c>
      <c r="I165" s="253"/>
      <c r="J165" s="254">
        <f>ROUND(I165*H165,2)</f>
        <v>0</v>
      </c>
      <c r="K165" s="255"/>
      <c r="L165" s="256"/>
      <c r="M165" s="257" t="s">
        <v>1</v>
      </c>
      <c r="N165" s="258" t="s">
        <v>40</v>
      </c>
      <c r="O165" s="94"/>
      <c r="P165" s="244">
        <f>O165*H165</f>
        <v>0</v>
      </c>
      <c r="Q165" s="244">
        <v>0</v>
      </c>
      <c r="R165" s="244">
        <f>Q165*H165</f>
        <v>0</v>
      </c>
      <c r="S165" s="244">
        <v>0</v>
      </c>
      <c r="T165" s="24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46" t="s">
        <v>208</v>
      </c>
      <c r="AT165" s="246" t="s">
        <v>270</v>
      </c>
      <c r="AU165" s="246" t="s">
        <v>87</v>
      </c>
      <c r="AY165" s="14" t="s">
        <v>177</v>
      </c>
      <c r="BE165" s="247">
        <f>IF(N165="základná",J165,0)</f>
        <v>0</v>
      </c>
      <c r="BF165" s="247">
        <f>IF(N165="znížená",J165,0)</f>
        <v>0</v>
      </c>
      <c r="BG165" s="247">
        <f>IF(N165="zákl. prenesená",J165,0)</f>
        <v>0</v>
      </c>
      <c r="BH165" s="247">
        <f>IF(N165="zníž. prenesená",J165,0)</f>
        <v>0</v>
      </c>
      <c r="BI165" s="247">
        <f>IF(N165="nulová",J165,0)</f>
        <v>0</v>
      </c>
      <c r="BJ165" s="14" t="s">
        <v>87</v>
      </c>
      <c r="BK165" s="247">
        <f>ROUND(I165*H165,2)</f>
        <v>0</v>
      </c>
      <c r="BL165" s="14" t="s">
        <v>183</v>
      </c>
      <c r="BM165" s="246" t="s">
        <v>323</v>
      </c>
    </row>
    <row r="166" s="2" customFormat="1" ht="24.15" customHeight="1">
      <c r="A166" s="35"/>
      <c r="B166" s="36"/>
      <c r="C166" s="234" t="s">
        <v>303</v>
      </c>
      <c r="D166" s="234" t="s">
        <v>179</v>
      </c>
      <c r="E166" s="235" t="s">
        <v>2345</v>
      </c>
      <c r="F166" s="236" t="s">
        <v>2346</v>
      </c>
      <c r="G166" s="237" t="s">
        <v>371</v>
      </c>
      <c r="H166" s="238">
        <v>29</v>
      </c>
      <c r="I166" s="239"/>
      <c r="J166" s="240">
        <f>ROUND(I166*H166,2)</f>
        <v>0</v>
      </c>
      <c r="K166" s="241"/>
      <c r="L166" s="41"/>
      <c r="M166" s="242" t="s">
        <v>1</v>
      </c>
      <c r="N166" s="243" t="s">
        <v>40</v>
      </c>
      <c r="O166" s="94"/>
      <c r="P166" s="244">
        <f>O166*H166</f>
        <v>0</v>
      </c>
      <c r="Q166" s="244">
        <v>0</v>
      </c>
      <c r="R166" s="244">
        <f>Q166*H166</f>
        <v>0</v>
      </c>
      <c r="S166" s="244">
        <v>0</v>
      </c>
      <c r="T166" s="24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46" t="s">
        <v>183</v>
      </c>
      <c r="AT166" s="246" t="s">
        <v>179</v>
      </c>
      <c r="AU166" s="246" t="s">
        <v>87</v>
      </c>
      <c r="AY166" s="14" t="s">
        <v>177</v>
      </c>
      <c r="BE166" s="247">
        <f>IF(N166="základná",J166,0)</f>
        <v>0</v>
      </c>
      <c r="BF166" s="247">
        <f>IF(N166="znížená",J166,0)</f>
        <v>0</v>
      </c>
      <c r="BG166" s="247">
        <f>IF(N166="zákl. prenesená",J166,0)</f>
        <v>0</v>
      </c>
      <c r="BH166" s="247">
        <f>IF(N166="zníž. prenesená",J166,0)</f>
        <v>0</v>
      </c>
      <c r="BI166" s="247">
        <f>IF(N166="nulová",J166,0)</f>
        <v>0</v>
      </c>
      <c r="BJ166" s="14" t="s">
        <v>87</v>
      </c>
      <c r="BK166" s="247">
        <f>ROUND(I166*H166,2)</f>
        <v>0</v>
      </c>
      <c r="BL166" s="14" t="s">
        <v>183</v>
      </c>
      <c r="BM166" s="246" t="s">
        <v>2347</v>
      </c>
    </row>
    <row r="167" s="2" customFormat="1" ht="24.15" customHeight="1">
      <c r="A167" s="35"/>
      <c r="B167" s="36"/>
      <c r="C167" s="248" t="s">
        <v>307</v>
      </c>
      <c r="D167" s="248" t="s">
        <v>270</v>
      </c>
      <c r="E167" s="249" t="s">
        <v>2348</v>
      </c>
      <c r="F167" s="250" t="s">
        <v>2346</v>
      </c>
      <c r="G167" s="251" t="s">
        <v>371</v>
      </c>
      <c r="H167" s="252">
        <v>29</v>
      </c>
      <c r="I167" s="253"/>
      <c r="J167" s="254">
        <f>ROUND(I167*H167,2)</f>
        <v>0</v>
      </c>
      <c r="K167" s="255"/>
      <c r="L167" s="256"/>
      <c r="M167" s="257" t="s">
        <v>1</v>
      </c>
      <c r="N167" s="258" t="s">
        <v>40</v>
      </c>
      <c r="O167" s="94"/>
      <c r="P167" s="244">
        <f>O167*H167</f>
        <v>0</v>
      </c>
      <c r="Q167" s="244">
        <v>0</v>
      </c>
      <c r="R167" s="244">
        <f>Q167*H167</f>
        <v>0</v>
      </c>
      <c r="S167" s="244">
        <v>0</v>
      </c>
      <c r="T167" s="24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46" t="s">
        <v>208</v>
      </c>
      <c r="AT167" s="246" t="s">
        <v>270</v>
      </c>
      <c r="AU167" s="246" t="s">
        <v>87</v>
      </c>
      <c r="AY167" s="14" t="s">
        <v>177</v>
      </c>
      <c r="BE167" s="247">
        <f>IF(N167="základná",J167,0)</f>
        <v>0</v>
      </c>
      <c r="BF167" s="247">
        <f>IF(N167="znížená",J167,0)</f>
        <v>0</v>
      </c>
      <c r="BG167" s="247">
        <f>IF(N167="zákl. prenesená",J167,0)</f>
        <v>0</v>
      </c>
      <c r="BH167" s="247">
        <f>IF(N167="zníž. prenesená",J167,0)</f>
        <v>0</v>
      </c>
      <c r="BI167" s="247">
        <f>IF(N167="nulová",J167,0)</f>
        <v>0</v>
      </c>
      <c r="BJ167" s="14" t="s">
        <v>87</v>
      </c>
      <c r="BK167" s="247">
        <f>ROUND(I167*H167,2)</f>
        <v>0</v>
      </c>
      <c r="BL167" s="14" t="s">
        <v>183</v>
      </c>
      <c r="BM167" s="246" t="s">
        <v>331</v>
      </c>
    </row>
    <row r="168" s="2" customFormat="1" ht="24.15" customHeight="1">
      <c r="A168" s="35"/>
      <c r="B168" s="36"/>
      <c r="C168" s="234" t="s">
        <v>311</v>
      </c>
      <c r="D168" s="234" t="s">
        <v>179</v>
      </c>
      <c r="E168" s="235" t="s">
        <v>2349</v>
      </c>
      <c r="F168" s="236" t="s">
        <v>2350</v>
      </c>
      <c r="G168" s="237" t="s">
        <v>371</v>
      </c>
      <c r="H168" s="238">
        <v>4</v>
      </c>
      <c r="I168" s="239"/>
      <c r="J168" s="240">
        <f>ROUND(I168*H168,2)</f>
        <v>0</v>
      </c>
      <c r="K168" s="241"/>
      <c r="L168" s="41"/>
      <c r="M168" s="242" t="s">
        <v>1</v>
      </c>
      <c r="N168" s="243" t="s">
        <v>40</v>
      </c>
      <c r="O168" s="94"/>
      <c r="P168" s="244">
        <f>O168*H168</f>
        <v>0</v>
      </c>
      <c r="Q168" s="244">
        <v>0</v>
      </c>
      <c r="R168" s="244">
        <f>Q168*H168</f>
        <v>0</v>
      </c>
      <c r="S168" s="244">
        <v>0</v>
      </c>
      <c r="T168" s="24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46" t="s">
        <v>183</v>
      </c>
      <c r="AT168" s="246" t="s">
        <v>179</v>
      </c>
      <c r="AU168" s="246" t="s">
        <v>87</v>
      </c>
      <c r="AY168" s="14" t="s">
        <v>177</v>
      </c>
      <c r="BE168" s="247">
        <f>IF(N168="základná",J168,0)</f>
        <v>0</v>
      </c>
      <c r="BF168" s="247">
        <f>IF(N168="znížená",J168,0)</f>
        <v>0</v>
      </c>
      <c r="BG168" s="247">
        <f>IF(N168="zákl. prenesená",J168,0)</f>
        <v>0</v>
      </c>
      <c r="BH168" s="247">
        <f>IF(N168="zníž. prenesená",J168,0)</f>
        <v>0</v>
      </c>
      <c r="BI168" s="247">
        <f>IF(N168="nulová",J168,0)</f>
        <v>0</v>
      </c>
      <c r="BJ168" s="14" t="s">
        <v>87</v>
      </c>
      <c r="BK168" s="247">
        <f>ROUND(I168*H168,2)</f>
        <v>0</v>
      </c>
      <c r="BL168" s="14" t="s">
        <v>183</v>
      </c>
      <c r="BM168" s="246" t="s">
        <v>2351</v>
      </c>
    </row>
    <row r="169" s="2" customFormat="1" ht="24.15" customHeight="1">
      <c r="A169" s="35"/>
      <c r="B169" s="36"/>
      <c r="C169" s="248" t="s">
        <v>315</v>
      </c>
      <c r="D169" s="248" t="s">
        <v>270</v>
      </c>
      <c r="E169" s="249" t="s">
        <v>2352</v>
      </c>
      <c r="F169" s="250" t="s">
        <v>2350</v>
      </c>
      <c r="G169" s="251" t="s">
        <v>371</v>
      </c>
      <c r="H169" s="252">
        <v>4</v>
      </c>
      <c r="I169" s="253"/>
      <c r="J169" s="254">
        <f>ROUND(I169*H169,2)</f>
        <v>0</v>
      </c>
      <c r="K169" s="255"/>
      <c r="L169" s="256"/>
      <c r="M169" s="257" t="s">
        <v>1</v>
      </c>
      <c r="N169" s="258" t="s">
        <v>40</v>
      </c>
      <c r="O169" s="94"/>
      <c r="P169" s="244">
        <f>O169*H169</f>
        <v>0</v>
      </c>
      <c r="Q169" s="244">
        <v>0</v>
      </c>
      <c r="R169" s="244">
        <f>Q169*H169</f>
        <v>0</v>
      </c>
      <c r="S169" s="244">
        <v>0</v>
      </c>
      <c r="T169" s="24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46" t="s">
        <v>208</v>
      </c>
      <c r="AT169" s="246" t="s">
        <v>270</v>
      </c>
      <c r="AU169" s="246" t="s">
        <v>87</v>
      </c>
      <c r="AY169" s="14" t="s">
        <v>177</v>
      </c>
      <c r="BE169" s="247">
        <f>IF(N169="základná",J169,0)</f>
        <v>0</v>
      </c>
      <c r="BF169" s="247">
        <f>IF(N169="znížená",J169,0)</f>
        <v>0</v>
      </c>
      <c r="BG169" s="247">
        <f>IF(N169="zákl. prenesená",J169,0)</f>
        <v>0</v>
      </c>
      <c r="BH169" s="247">
        <f>IF(N169="zníž. prenesená",J169,0)</f>
        <v>0</v>
      </c>
      <c r="BI169" s="247">
        <f>IF(N169="nulová",J169,0)</f>
        <v>0</v>
      </c>
      <c r="BJ169" s="14" t="s">
        <v>87</v>
      </c>
      <c r="BK169" s="247">
        <f>ROUND(I169*H169,2)</f>
        <v>0</v>
      </c>
      <c r="BL169" s="14" t="s">
        <v>183</v>
      </c>
      <c r="BM169" s="246" t="s">
        <v>339</v>
      </c>
    </row>
    <row r="170" s="2" customFormat="1" ht="24.15" customHeight="1">
      <c r="A170" s="35"/>
      <c r="B170" s="36"/>
      <c r="C170" s="234" t="s">
        <v>319</v>
      </c>
      <c r="D170" s="234" t="s">
        <v>179</v>
      </c>
      <c r="E170" s="235" t="s">
        <v>2353</v>
      </c>
      <c r="F170" s="236" t="s">
        <v>2354</v>
      </c>
      <c r="G170" s="237" t="s">
        <v>371</v>
      </c>
      <c r="H170" s="238">
        <v>50</v>
      </c>
      <c r="I170" s="239"/>
      <c r="J170" s="240">
        <f>ROUND(I170*H170,2)</f>
        <v>0</v>
      </c>
      <c r="K170" s="241"/>
      <c r="L170" s="41"/>
      <c r="M170" s="242" t="s">
        <v>1</v>
      </c>
      <c r="N170" s="243" t="s">
        <v>40</v>
      </c>
      <c r="O170" s="94"/>
      <c r="P170" s="244">
        <f>O170*H170</f>
        <v>0</v>
      </c>
      <c r="Q170" s="244">
        <v>0</v>
      </c>
      <c r="R170" s="244">
        <f>Q170*H170</f>
        <v>0</v>
      </c>
      <c r="S170" s="244">
        <v>0</v>
      </c>
      <c r="T170" s="24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46" t="s">
        <v>183</v>
      </c>
      <c r="AT170" s="246" t="s">
        <v>179</v>
      </c>
      <c r="AU170" s="246" t="s">
        <v>87</v>
      </c>
      <c r="AY170" s="14" t="s">
        <v>177</v>
      </c>
      <c r="BE170" s="247">
        <f>IF(N170="základná",J170,0)</f>
        <v>0</v>
      </c>
      <c r="BF170" s="247">
        <f>IF(N170="znížená",J170,0)</f>
        <v>0</v>
      </c>
      <c r="BG170" s="247">
        <f>IF(N170="zákl. prenesená",J170,0)</f>
        <v>0</v>
      </c>
      <c r="BH170" s="247">
        <f>IF(N170="zníž. prenesená",J170,0)</f>
        <v>0</v>
      </c>
      <c r="BI170" s="247">
        <f>IF(N170="nulová",J170,0)</f>
        <v>0</v>
      </c>
      <c r="BJ170" s="14" t="s">
        <v>87</v>
      </c>
      <c r="BK170" s="247">
        <f>ROUND(I170*H170,2)</f>
        <v>0</v>
      </c>
      <c r="BL170" s="14" t="s">
        <v>183</v>
      </c>
      <c r="BM170" s="246" t="s">
        <v>2355</v>
      </c>
    </row>
    <row r="171" s="2" customFormat="1" ht="24.15" customHeight="1">
      <c r="A171" s="35"/>
      <c r="B171" s="36"/>
      <c r="C171" s="248" t="s">
        <v>323</v>
      </c>
      <c r="D171" s="248" t="s">
        <v>270</v>
      </c>
      <c r="E171" s="249" t="s">
        <v>2356</v>
      </c>
      <c r="F171" s="250" t="s">
        <v>2354</v>
      </c>
      <c r="G171" s="251" t="s">
        <v>371</v>
      </c>
      <c r="H171" s="252">
        <v>50</v>
      </c>
      <c r="I171" s="253"/>
      <c r="J171" s="254">
        <f>ROUND(I171*H171,2)</f>
        <v>0</v>
      </c>
      <c r="K171" s="255"/>
      <c r="L171" s="256"/>
      <c r="M171" s="257" t="s">
        <v>1</v>
      </c>
      <c r="N171" s="258" t="s">
        <v>40</v>
      </c>
      <c r="O171" s="94"/>
      <c r="P171" s="244">
        <f>O171*H171</f>
        <v>0</v>
      </c>
      <c r="Q171" s="244">
        <v>0</v>
      </c>
      <c r="R171" s="244">
        <f>Q171*H171</f>
        <v>0</v>
      </c>
      <c r="S171" s="244">
        <v>0</v>
      </c>
      <c r="T171" s="24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46" t="s">
        <v>208</v>
      </c>
      <c r="AT171" s="246" t="s">
        <v>270</v>
      </c>
      <c r="AU171" s="246" t="s">
        <v>87</v>
      </c>
      <c r="AY171" s="14" t="s">
        <v>177</v>
      </c>
      <c r="BE171" s="247">
        <f>IF(N171="základná",J171,0)</f>
        <v>0</v>
      </c>
      <c r="BF171" s="247">
        <f>IF(N171="znížená",J171,0)</f>
        <v>0</v>
      </c>
      <c r="BG171" s="247">
        <f>IF(N171="zákl. prenesená",J171,0)</f>
        <v>0</v>
      </c>
      <c r="BH171" s="247">
        <f>IF(N171="zníž. prenesená",J171,0)</f>
        <v>0</v>
      </c>
      <c r="BI171" s="247">
        <f>IF(N171="nulová",J171,0)</f>
        <v>0</v>
      </c>
      <c r="BJ171" s="14" t="s">
        <v>87</v>
      </c>
      <c r="BK171" s="247">
        <f>ROUND(I171*H171,2)</f>
        <v>0</v>
      </c>
      <c r="BL171" s="14" t="s">
        <v>183</v>
      </c>
      <c r="BM171" s="246" t="s">
        <v>347</v>
      </c>
    </row>
    <row r="172" s="2" customFormat="1" ht="24.15" customHeight="1">
      <c r="A172" s="35"/>
      <c r="B172" s="36"/>
      <c r="C172" s="234" t="s">
        <v>327</v>
      </c>
      <c r="D172" s="234" t="s">
        <v>179</v>
      </c>
      <c r="E172" s="235" t="s">
        <v>2357</v>
      </c>
      <c r="F172" s="236" t="s">
        <v>2358</v>
      </c>
      <c r="G172" s="237" t="s">
        <v>371</v>
      </c>
      <c r="H172" s="238">
        <v>4</v>
      </c>
      <c r="I172" s="239"/>
      <c r="J172" s="240">
        <f>ROUND(I172*H172,2)</f>
        <v>0</v>
      </c>
      <c r="K172" s="241"/>
      <c r="L172" s="41"/>
      <c r="M172" s="242" t="s">
        <v>1</v>
      </c>
      <c r="N172" s="243" t="s">
        <v>40</v>
      </c>
      <c r="O172" s="94"/>
      <c r="P172" s="244">
        <f>O172*H172</f>
        <v>0</v>
      </c>
      <c r="Q172" s="244">
        <v>0</v>
      </c>
      <c r="R172" s="244">
        <f>Q172*H172</f>
        <v>0</v>
      </c>
      <c r="S172" s="244">
        <v>0</v>
      </c>
      <c r="T172" s="24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46" t="s">
        <v>183</v>
      </c>
      <c r="AT172" s="246" t="s">
        <v>179</v>
      </c>
      <c r="AU172" s="246" t="s">
        <v>87</v>
      </c>
      <c r="AY172" s="14" t="s">
        <v>177</v>
      </c>
      <c r="BE172" s="247">
        <f>IF(N172="základná",J172,0)</f>
        <v>0</v>
      </c>
      <c r="BF172" s="247">
        <f>IF(N172="znížená",J172,0)</f>
        <v>0</v>
      </c>
      <c r="BG172" s="247">
        <f>IF(N172="zákl. prenesená",J172,0)</f>
        <v>0</v>
      </c>
      <c r="BH172" s="247">
        <f>IF(N172="zníž. prenesená",J172,0)</f>
        <v>0</v>
      </c>
      <c r="BI172" s="247">
        <f>IF(N172="nulová",J172,0)</f>
        <v>0</v>
      </c>
      <c r="BJ172" s="14" t="s">
        <v>87</v>
      </c>
      <c r="BK172" s="247">
        <f>ROUND(I172*H172,2)</f>
        <v>0</v>
      </c>
      <c r="BL172" s="14" t="s">
        <v>183</v>
      </c>
      <c r="BM172" s="246" t="s">
        <v>2359</v>
      </c>
    </row>
    <row r="173" s="2" customFormat="1" ht="24.15" customHeight="1">
      <c r="A173" s="35"/>
      <c r="B173" s="36"/>
      <c r="C173" s="248" t="s">
        <v>331</v>
      </c>
      <c r="D173" s="248" t="s">
        <v>270</v>
      </c>
      <c r="E173" s="249" t="s">
        <v>2360</v>
      </c>
      <c r="F173" s="250" t="s">
        <v>2358</v>
      </c>
      <c r="G173" s="251" t="s">
        <v>371</v>
      </c>
      <c r="H173" s="252">
        <v>4</v>
      </c>
      <c r="I173" s="253"/>
      <c r="J173" s="254">
        <f>ROUND(I173*H173,2)</f>
        <v>0</v>
      </c>
      <c r="K173" s="255"/>
      <c r="L173" s="256"/>
      <c r="M173" s="257" t="s">
        <v>1</v>
      </c>
      <c r="N173" s="258" t="s">
        <v>40</v>
      </c>
      <c r="O173" s="94"/>
      <c r="P173" s="244">
        <f>O173*H173</f>
        <v>0</v>
      </c>
      <c r="Q173" s="244">
        <v>0</v>
      </c>
      <c r="R173" s="244">
        <f>Q173*H173</f>
        <v>0</v>
      </c>
      <c r="S173" s="244">
        <v>0</v>
      </c>
      <c r="T173" s="24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46" t="s">
        <v>208</v>
      </c>
      <c r="AT173" s="246" t="s">
        <v>270</v>
      </c>
      <c r="AU173" s="246" t="s">
        <v>87</v>
      </c>
      <c r="AY173" s="14" t="s">
        <v>177</v>
      </c>
      <c r="BE173" s="247">
        <f>IF(N173="základná",J173,0)</f>
        <v>0</v>
      </c>
      <c r="BF173" s="247">
        <f>IF(N173="znížená",J173,0)</f>
        <v>0</v>
      </c>
      <c r="BG173" s="247">
        <f>IF(N173="zákl. prenesená",J173,0)</f>
        <v>0</v>
      </c>
      <c r="BH173" s="247">
        <f>IF(N173="zníž. prenesená",J173,0)</f>
        <v>0</v>
      </c>
      <c r="BI173" s="247">
        <f>IF(N173="nulová",J173,0)</f>
        <v>0</v>
      </c>
      <c r="BJ173" s="14" t="s">
        <v>87</v>
      </c>
      <c r="BK173" s="247">
        <f>ROUND(I173*H173,2)</f>
        <v>0</v>
      </c>
      <c r="BL173" s="14" t="s">
        <v>183</v>
      </c>
      <c r="BM173" s="246" t="s">
        <v>356</v>
      </c>
    </row>
    <row r="174" s="2" customFormat="1" ht="24.15" customHeight="1">
      <c r="A174" s="35"/>
      <c r="B174" s="36"/>
      <c r="C174" s="234" t="s">
        <v>335</v>
      </c>
      <c r="D174" s="234" t="s">
        <v>179</v>
      </c>
      <c r="E174" s="235" t="s">
        <v>2361</v>
      </c>
      <c r="F174" s="236" t="s">
        <v>2362</v>
      </c>
      <c r="G174" s="237" t="s">
        <v>371</v>
      </c>
      <c r="H174" s="238">
        <v>6</v>
      </c>
      <c r="I174" s="239"/>
      <c r="J174" s="240">
        <f>ROUND(I174*H174,2)</f>
        <v>0</v>
      </c>
      <c r="K174" s="241"/>
      <c r="L174" s="41"/>
      <c r="M174" s="242" t="s">
        <v>1</v>
      </c>
      <c r="N174" s="243" t="s">
        <v>40</v>
      </c>
      <c r="O174" s="94"/>
      <c r="P174" s="244">
        <f>O174*H174</f>
        <v>0</v>
      </c>
      <c r="Q174" s="244">
        <v>0</v>
      </c>
      <c r="R174" s="244">
        <f>Q174*H174</f>
        <v>0</v>
      </c>
      <c r="S174" s="244">
        <v>0</v>
      </c>
      <c r="T174" s="24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46" t="s">
        <v>183</v>
      </c>
      <c r="AT174" s="246" t="s">
        <v>179</v>
      </c>
      <c r="AU174" s="246" t="s">
        <v>87</v>
      </c>
      <c r="AY174" s="14" t="s">
        <v>177</v>
      </c>
      <c r="BE174" s="247">
        <f>IF(N174="základná",J174,0)</f>
        <v>0</v>
      </c>
      <c r="BF174" s="247">
        <f>IF(N174="znížená",J174,0)</f>
        <v>0</v>
      </c>
      <c r="BG174" s="247">
        <f>IF(N174="zákl. prenesená",J174,0)</f>
        <v>0</v>
      </c>
      <c r="BH174" s="247">
        <f>IF(N174="zníž. prenesená",J174,0)</f>
        <v>0</v>
      </c>
      <c r="BI174" s="247">
        <f>IF(N174="nulová",J174,0)</f>
        <v>0</v>
      </c>
      <c r="BJ174" s="14" t="s">
        <v>87</v>
      </c>
      <c r="BK174" s="247">
        <f>ROUND(I174*H174,2)</f>
        <v>0</v>
      </c>
      <c r="BL174" s="14" t="s">
        <v>183</v>
      </c>
      <c r="BM174" s="246" t="s">
        <v>2363</v>
      </c>
    </row>
    <row r="175" s="2" customFormat="1" ht="24.15" customHeight="1">
      <c r="A175" s="35"/>
      <c r="B175" s="36"/>
      <c r="C175" s="248" t="s">
        <v>339</v>
      </c>
      <c r="D175" s="248" t="s">
        <v>270</v>
      </c>
      <c r="E175" s="249" t="s">
        <v>2364</v>
      </c>
      <c r="F175" s="250" t="s">
        <v>2362</v>
      </c>
      <c r="G175" s="251" t="s">
        <v>371</v>
      </c>
      <c r="H175" s="252">
        <v>6</v>
      </c>
      <c r="I175" s="253"/>
      <c r="J175" s="254">
        <f>ROUND(I175*H175,2)</f>
        <v>0</v>
      </c>
      <c r="K175" s="255"/>
      <c r="L175" s="256"/>
      <c r="M175" s="257" t="s">
        <v>1</v>
      </c>
      <c r="N175" s="258" t="s">
        <v>40</v>
      </c>
      <c r="O175" s="94"/>
      <c r="P175" s="244">
        <f>O175*H175</f>
        <v>0</v>
      </c>
      <c r="Q175" s="244">
        <v>0</v>
      </c>
      <c r="R175" s="244">
        <f>Q175*H175</f>
        <v>0</v>
      </c>
      <c r="S175" s="244">
        <v>0</v>
      </c>
      <c r="T175" s="24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46" t="s">
        <v>208</v>
      </c>
      <c r="AT175" s="246" t="s">
        <v>270</v>
      </c>
      <c r="AU175" s="246" t="s">
        <v>87</v>
      </c>
      <c r="AY175" s="14" t="s">
        <v>177</v>
      </c>
      <c r="BE175" s="247">
        <f>IF(N175="základná",J175,0)</f>
        <v>0</v>
      </c>
      <c r="BF175" s="247">
        <f>IF(N175="znížená",J175,0)</f>
        <v>0</v>
      </c>
      <c r="BG175" s="247">
        <f>IF(N175="zákl. prenesená",J175,0)</f>
        <v>0</v>
      </c>
      <c r="BH175" s="247">
        <f>IF(N175="zníž. prenesená",J175,0)</f>
        <v>0</v>
      </c>
      <c r="BI175" s="247">
        <f>IF(N175="nulová",J175,0)</f>
        <v>0</v>
      </c>
      <c r="BJ175" s="14" t="s">
        <v>87</v>
      </c>
      <c r="BK175" s="247">
        <f>ROUND(I175*H175,2)</f>
        <v>0</v>
      </c>
      <c r="BL175" s="14" t="s">
        <v>183</v>
      </c>
      <c r="BM175" s="246" t="s">
        <v>364</v>
      </c>
    </row>
    <row r="176" s="2" customFormat="1" ht="16.5" customHeight="1">
      <c r="A176" s="35"/>
      <c r="B176" s="36"/>
      <c r="C176" s="234" t="s">
        <v>343</v>
      </c>
      <c r="D176" s="234" t="s">
        <v>179</v>
      </c>
      <c r="E176" s="235" t="s">
        <v>2365</v>
      </c>
      <c r="F176" s="236" t="s">
        <v>2366</v>
      </c>
      <c r="G176" s="237" t="s">
        <v>371</v>
      </c>
      <c r="H176" s="238">
        <v>7</v>
      </c>
      <c r="I176" s="239"/>
      <c r="J176" s="240">
        <f>ROUND(I176*H176,2)</f>
        <v>0</v>
      </c>
      <c r="K176" s="241"/>
      <c r="L176" s="41"/>
      <c r="M176" s="242" t="s">
        <v>1</v>
      </c>
      <c r="N176" s="243" t="s">
        <v>40</v>
      </c>
      <c r="O176" s="94"/>
      <c r="P176" s="244">
        <f>O176*H176</f>
        <v>0</v>
      </c>
      <c r="Q176" s="244">
        <v>0</v>
      </c>
      <c r="R176" s="244">
        <f>Q176*H176</f>
        <v>0</v>
      </c>
      <c r="S176" s="244">
        <v>0</v>
      </c>
      <c r="T176" s="24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46" t="s">
        <v>183</v>
      </c>
      <c r="AT176" s="246" t="s">
        <v>179</v>
      </c>
      <c r="AU176" s="246" t="s">
        <v>87</v>
      </c>
      <c r="AY176" s="14" t="s">
        <v>177</v>
      </c>
      <c r="BE176" s="247">
        <f>IF(N176="základná",J176,0)</f>
        <v>0</v>
      </c>
      <c r="BF176" s="247">
        <f>IF(N176="znížená",J176,0)</f>
        <v>0</v>
      </c>
      <c r="BG176" s="247">
        <f>IF(N176="zákl. prenesená",J176,0)</f>
        <v>0</v>
      </c>
      <c r="BH176" s="247">
        <f>IF(N176="zníž. prenesená",J176,0)</f>
        <v>0</v>
      </c>
      <c r="BI176" s="247">
        <f>IF(N176="nulová",J176,0)</f>
        <v>0</v>
      </c>
      <c r="BJ176" s="14" t="s">
        <v>87</v>
      </c>
      <c r="BK176" s="247">
        <f>ROUND(I176*H176,2)</f>
        <v>0</v>
      </c>
      <c r="BL176" s="14" t="s">
        <v>183</v>
      </c>
      <c r="BM176" s="246" t="s">
        <v>2367</v>
      </c>
    </row>
    <row r="177" s="2" customFormat="1" ht="16.5" customHeight="1">
      <c r="A177" s="35"/>
      <c r="B177" s="36"/>
      <c r="C177" s="248" t="s">
        <v>347</v>
      </c>
      <c r="D177" s="248" t="s">
        <v>270</v>
      </c>
      <c r="E177" s="249" t="s">
        <v>2368</v>
      </c>
      <c r="F177" s="250" t="s">
        <v>2366</v>
      </c>
      <c r="G177" s="251" t="s">
        <v>371</v>
      </c>
      <c r="H177" s="252">
        <v>7</v>
      </c>
      <c r="I177" s="253"/>
      <c r="J177" s="254">
        <f>ROUND(I177*H177,2)</f>
        <v>0</v>
      </c>
      <c r="K177" s="255"/>
      <c r="L177" s="256"/>
      <c r="M177" s="257" t="s">
        <v>1</v>
      </c>
      <c r="N177" s="258" t="s">
        <v>40</v>
      </c>
      <c r="O177" s="94"/>
      <c r="P177" s="244">
        <f>O177*H177</f>
        <v>0</v>
      </c>
      <c r="Q177" s="244">
        <v>0</v>
      </c>
      <c r="R177" s="244">
        <f>Q177*H177</f>
        <v>0</v>
      </c>
      <c r="S177" s="244">
        <v>0</v>
      </c>
      <c r="T177" s="24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46" t="s">
        <v>208</v>
      </c>
      <c r="AT177" s="246" t="s">
        <v>270</v>
      </c>
      <c r="AU177" s="246" t="s">
        <v>87</v>
      </c>
      <c r="AY177" s="14" t="s">
        <v>177</v>
      </c>
      <c r="BE177" s="247">
        <f>IF(N177="základná",J177,0)</f>
        <v>0</v>
      </c>
      <c r="BF177" s="247">
        <f>IF(N177="znížená",J177,0)</f>
        <v>0</v>
      </c>
      <c r="BG177" s="247">
        <f>IF(N177="zákl. prenesená",J177,0)</f>
        <v>0</v>
      </c>
      <c r="BH177" s="247">
        <f>IF(N177="zníž. prenesená",J177,0)</f>
        <v>0</v>
      </c>
      <c r="BI177" s="247">
        <f>IF(N177="nulová",J177,0)</f>
        <v>0</v>
      </c>
      <c r="BJ177" s="14" t="s">
        <v>87</v>
      </c>
      <c r="BK177" s="247">
        <f>ROUND(I177*H177,2)</f>
        <v>0</v>
      </c>
      <c r="BL177" s="14" t="s">
        <v>183</v>
      </c>
      <c r="BM177" s="246" t="s">
        <v>373</v>
      </c>
    </row>
    <row r="178" s="2" customFormat="1" ht="16.5" customHeight="1">
      <c r="A178" s="35"/>
      <c r="B178" s="36"/>
      <c r="C178" s="234" t="s">
        <v>352</v>
      </c>
      <c r="D178" s="234" t="s">
        <v>179</v>
      </c>
      <c r="E178" s="235" t="s">
        <v>2369</v>
      </c>
      <c r="F178" s="236" t="s">
        <v>2370</v>
      </c>
      <c r="G178" s="237" t="s">
        <v>371</v>
      </c>
      <c r="H178" s="238">
        <v>11</v>
      </c>
      <c r="I178" s="239"/>
      <c r="J178" s="240">
        <f>ROUND(I178*H178,2)</f>
        <v>0</v>
      </c>
      <c r="K178" s="241"/>
      <c r="L178" s="41"/>
      <c r="M178" s="242" t="s">
        <v>1</v>
      </c>
      <c r="N178" s="243" t="s">
        <v>40</v>
      </c>
      <c r="O178" s="94"/>
      <c r="P178" s="244">
        <f>O178*H178</f>
        <v>0</v>
      </c>
      <c r="Q178" s="244">
        <v>0</v>
      </c>
      <c r="R178" s="244">
        <f>Q178*H178</f>
        <v>0</v>
      </c>
      <c r="S178" s="244">
        <v>0</v>
      </c>
      <c r="T178" s="24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46" t="s">
        <v>183</v>
      </c>
      <c r="AT178" s="246" t="s">
        <v>179</v>
      </c>
      <c r="AU178" s="246" t="s">
        <v>87</v>
      </c>
      <c r="AY178" s="14" t="s">
        <v>177</v>
      </c>
      <c r="BE178" s="247">
        <f>IF(N178="základná",J178,0)</f>
        <v>0</v>
      </c>
      <c r="BF178" s="247">
        <f>IF(N178="znížená",J178,0)</f>
        <v>0</v>
      </c>
      <c r="BG178" s="247">
        <f>IF(N178="zákl. prenesená",J178,0)</f>
        <v>0</v>
      </c>
      <c r="BH178" s="247">
        <f>IF(N178="zníž. prenesená",J178,0)</f>
        <v>0</v>
      </c>
      <c r="BI178" s="247">
        <f>IF(N178="nulová",J178,0)</f>
        <v>0</v>
      </c>
      <c r="BJ178" s="14" t="s">
        <v>87</v>
      </c>
      <c r="BK178" s="247">
        <f>ROUND(I178*H178,2)</f>
        <v>0</v>
      </c>
      <c r="BL178" s="14" t="s">
        <v>183</v>
      </c>
      <c r="BM178" s="246" t="s">
        <v>2371</v>
      </c>
    </row>
    <row r="179" s="2" customFormat="1" ht="16.5" customHeight="1">
      <c r="A179" s="35"/>
      <c r="B179" s="36"/>
      <c r="C179" s="248" t="s">
        <v>356</v>
      </c>
      <c r="D179" s="248" t="s">
        <v>270</v>
      </c>
      <c r="E179" s="249" t="s">
        <v>2372</v>
      </c>
      <c r="F179" s="250" t="s">
        <v>2370</v>
      </c>
      <c r="G179" s="251" t="s">
        <v>371</v>
      </c>
      <c r="H179" s="252">
        <v>11</v>
      </c>
      <c r="I179" s="253"/>
      <c r="J179" s="254">
        <f>ROUND(I179*H179,2)</f>
        <v>0</v>
      </c>
      <c r="K179" s="255"/>
      <c r="L179" s="256"/>
      <c r="M179" s="257" t="s">
        <v>1</v>
      </c>
      <c r="N179" s="258" t="s">
        <v>40</v>
      </c>
      <c r="O179" s="94"/>
      <c r="P179" s="244">
        <f>O179*H179</f>
        <v>0</v>
      </c>
      <c r="Q179" s="244">
        <v>0</v>
      </c>
      <c r="R179" s="244">
        <f>Q179*H179</f>
        <v>0</v>
      </c>
      <c r="S179" s="244">
        <v>0</v>
      </c>
      <c r="T179" s="24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46" t="s">
        <v>208</v>
      </c>
      <c r="AT179" s="246" t="s">
        <v>270</v>
      </c>
      <c r="AU179" s="246" t="s">
        <v>87</v>
      </c>
      <c r="AY179" s="14" t="s">
        <v>177</v>
      </c>
      <c r="BE179" s="247">
        <f>IF(N179="základná",J179,0)</f>
        <v>0</v>
      </c>
      <c r="BF179" s="247">
        <f>IF(N179="znížená",J179,0)</f>
        <v>0</v>
      </c>
      <c r="BG179" s="247">
        <f>IF(N179="zákl. prenesená",J179,0)</f>
        <v>0</v>
      </c>
      <c r="BH179" s="247">
        <f>IF(N179="zníž. prenesená",J179,0)</f>
        <v>0</v>
      </c>
      <c r="BI179" s="247">
        <f>IF(N179="nulová",J179,0)</f>
        <v>0</v>
      </c>
      <c r="BJ179" s="14" t="s">
        <v>87</v>
      </c>
      <c r="BK179" s="247">
        <f>ROUND(I179*H179,2)</f>
        <v>0</v>
      </c>
      <c r="BL179" s="14" t="s">
        <v>183</v>
      </c>
      <c r="BM179" s="246" t="s">
        <v>381</v>
      </c>
    </row>
    <row r="180" s="2" customFormat="1" ht="16.5" customHeight="1">
      <c r="A180" s="35"/>
      <c r="B180" s="36"/>
      <c r="C180" s="234" t="s">
        <v>360</v>
      </c>
      <c r="D180" s="234" t="s">
        <v>179</v>
      </c>
      <c r="E180" s="235" t="s">
        <v>2373</v>
      </c>
      <c r="F180" s="236" t="s">
        <v>2374</v>
      </c>
      <c r="G180" s="237" t="s">
        <v>371</v>
      </c>
      <c r="H180" s="238">
        <v>26</v>
      </c>
      <c r="I180" s="239"/>
      <c r="J180" s="240">
        <f>ROUND(I180*H180,2)</f>
        <v>0</v>
      </c>
      <c r="K180" s="241"/>
      <c r="L180" s="41"/>
      <c r="M180" s="242" t="s">
        <v>1</v>
      </c>
      <c r="N180" s="243" t="s">
        <v>40</v>
      </c>
      <c r="O180" s="94"/>
      <c r="P180" s="244">
        <f>O180*H180</f>
        <v>0</v>
      </c>
      <c r="Q180" s="244">
        <v>0</v>
      </c>
      <c r="R180" s="244">
        <f>Q180*H180</f>
        <v>0</v>
      </c>
      <c r="S180" s="244">
        <v>0</v>
      </c>
      <c r="T180" s="24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46" t="s">
        <v>183</v>
      </c>
      <c r="AT180" s="246" t="s">
        <v>179</v>
      </c>
      <c r="AU180" s="246" t="s">
        <v>87</v>
      </c>
      <c r="AY180" s="14" t="s">
        <v>177</v>
      </c>
      <c r="BE180" s="247">
        <f>IF(N180="základná",J180,0)</f>
        <v>0</v>
      </c>
      <c r="BF180" s="247">
        <f>IF(N180="znížená",J180,0)</f>
        <v>0</v>
      </c>
      <c r="BG180" s="247">
        <f>IF(N180="zákl. prenesená",J180,0)</f>
        <v>0</v>
      </c>
      <c r="BH180" s="247">
        <f>IF(N180="zníž. prenesená",J180,0)</f>
        <v>0</v>
      </c>
      <c r="BI180" s="247">
        <f>IF(N180="nulová",J180,0)</f>
        <v>0</v>
      </c>
      <c r="BJ180" s="14" t="s">
        <v>87</v>
      </c>
      <c r="BK180" s="247">
        <f>ROUND(I180*H180,2)</f>
        <v>0</v>
      </c>
      <c r="BL180" s="14" t="s">
        <v>183</v>
      </c>
      <c r="BM180" s="246" t="s">
        <v>2375</v>
      </c>
    </row>
    <row r="181" s="2" customFormat="1" ht="16.5" customHeight="1">
      <c r="A181" s="35"/>
      <c r="B181" s="36"/>
      <c r="C181" s="248" t="s">
        <v>364</v>
      </c>
      <c r="D181" s="248" t="s">
        <v>270</v>
      </c>
      <c r="E181" s="249" t="s">
        <v>2376</v>
      </c>
      <c r="F181" s="250" t="s">
        <v>2374</v>
      </c>
      <c r="G181" s="251" t="s">
        <v>371</v>
      </c>
      <c r="H181" s="252">
        <v>26</v>
      </c>
      <c r="I181" s="253"/>
      <c r="J181" s="254">
        <f>ROUND(I181*H181,2)</f>
        <v>0</v>
      </c>
      <c r="K181" s="255"/>
      <c r="L181" s="256"/>
      <c r="M181" s="257" t="s">
        <v>1</v>
      </c>
      <c r="N181" s="258" t="s">
        <v>40</v>
      </c>
      <c r="O181" s="94"/>
      <c r="P181" s="244">
        <f>O181*H181</f>
        <v>0</v>
      </c>
      <c r="Q181" s="244">
        <v>0</v>
      </c>
      <c r="R181" s="244">
        <f>Q181*H181</f>
        <v>0</v>
      </c>
      <c r="S181" s="244">
        <v>0</v>
      </c>
      <c r="T181" s="24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46" t="s">
        <v>208</v>
      </c>
      <c r="AT181" s="246" t="s">
        <v>270</v>
      </c>
      <c r="AU181" s="246" t="s">
        <v>87</v>
      </c>
      <c r="AY181" s="14" t="s">
        <v>177</v>
      </c>
      <c r="BE181" s="247">
        <f>IF(N181="základná",J181,0)</f>
        <v>0</v>
      </c>
      <c r="BF181" s="247">
        <f>IF(N181="znížená",J181,0)</f>
        <v>0</v>
      </c>
      <c r="BG181" s="247">
        <f>IF(N181="zákl. prenesená",J181,0)</f>
        <v>0</v>
      </c>
      <c r="BH181" s="247">
        <f>IF(N181="zníž. prenesená",J181,0)</f>
        <v>0</v>
      </c>
      <c r="BI181" s="247">
        <f>IF(N181="nulová",J181,0)</f>
        <v>0</v>
      </c>
      <c r="BJ181" s="14" t="s">
        <v>87</v>
      </c>
      <c r="BK181" s="247">
        <f>ROUND(I181*H181,2)</f>
        <v>0</v>
      </c>
      <c r="BL181" s="14" t="s">
        <v>183</v>
      </c>
      <c r="BM181" s="246" t="s">
        <v>389</v>
      </c>
    </row>
    <row r="182" s="2" customFormat="1" ht="16.5" customHeight="1">
      <c r="A182" s="35"/>
      <c r="B182" s="36"/>
      <c r="C182" s="234" t="s">
        <v>368</v>
      </c>
      <c r="D182" s="234" t="s">
        <v>179</v>
      </c>
      <c r="E182" s="235" t="s">
        <v>2377</v>
      </c>
      <c r="F182" s="236" t="s">
        <v>2378</v>
      </c>
      <c r="G182" s="237" t="s">
        <v>371</v>
      </c>
      <c r="H182" s="238">
        <v>5</v>
      </c>
      <c r="I182" s="239"/>
      <c r="J182" s="240">
        <f>ROUND(I182*H182,2)</f>
        <v>0</v>
      </c>
      <c r="K182" s="241"/>
      <c r="L182" s="41"/>
      <c r="M182" s="242" t="s">
        <v>1</v>
      </c>
      <c r="N182" s="243" t="s">
        <v>40</v>
      </c>
      <c r="O182" s="94"/>
      <c r="P182" s="244">
        <f>O182*H182</f>
        <v>0</v>
      </c>
      <c r="Q182" s="244">
        <v>0</v>
      </c>
      <c r="R182" s="244">
        <f>Q182*H182</f>
        <v>0</v>
      </c>
      <c r="S182" s="244">
        <v>0</v>
      </c>
      <c r="T182" s="24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46" t="s">
        <v>183</v>
      </c>
      <c r="AT182" s="246" t="s">
        <v>179</v>
      </c>
      <c r="AU182" s="246" t="s">
        <v>87</v>
      </c>
      <c r="AY182" s="14" t="s">
        <v>177</v>
      </c>
      <c r="BE182" s="247">
        <f>IF(N182="základná",J182,0)</f>
        <v>0</v>
      </c>
      <c r="BF182" s="247">
        <f>IF(N182="znížená",J182,0)</f>
        <v>0</v>
      </c>
      <c r="BG182" s="247">
        <f>IF(N182="zákl. prenesená",J182,0)</f>
        <v>0</v>
      </c>
      <c r="BH182" s="247">
        <f>IF(N182="zníž. prenesená",J182,0)</f>
        <v>0</v>
      </c>
      <c r="BI182" s="247">
        <f>IF(N182="nulová",J182,0)</f>
        <v>0</v>
      </c>
      <c r="BJ182" s="14" t="s">
        <v>87</v>
      </c>
      <c r="BK182" s="247">
        <f>ROUND(I182*H182,2)</f>
        <v>0</v>
      </c>
      <c r="BL182" s="14" t="s">
        <v>183</v>
      </c>
      <c r="BM182" s="246" t="s">
        <v>2379</v>
      </c>
    </row>
    <row r="183" s="2" customFormat="1" ht="16.5" customHeight="1">
      <c r="A183" s="35"/>
      <c r="B183" s="36"/>
      <c r="C183" s="248" t="s">
        <v>373</v>
      </c>
      <c r="D183" s="248" t="s">
        <v>270</v>
      </c>
      <c r="E183" s="249" t="s">
        <v>2380</v>
      </c>
      <c r="F183" s="250" t="s">
        <v>2378</v>
      </c>
      <c r="G183" s="251" t="s">
        <v>371</v>
      </c>
      <c r="H183" s="252">
        <v>5</v>
      </c>
      <c r="I183" s="253"/>
      <c r="J183" s="254">
        <f>ROUND(I183*H183,2)</f>
        <v>0</v>
      </c>
      <c r="K183" s="255"/>
      <c r="L183" s="256"/>
      <c r="M183" s="257" t="s">
        <v>1</v>
      </c>
      <c r="N183" s="258" t="s">
        <v>40</v>
      </c>
      <c r="O183" s="94"/>
      <c r="P183" s="244">
        <f>O183*H183</f>
        <v>0</v>
      </c>
      <c r="Q183" s="244">
        <v>0</v>
      </c>
      <c r="R183" s="244">
        <f>Q183*H183</f>
        <v>0</v>
      </c>
      <c r="S183" s="244">
        <v>0</v>
      </c>
      <c r="T183" s="24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46" t="s">
        <v>208</v>
      </c>
      <c r="AT183" s="246" t="s">
        <v>270</v>
      </c>
      <c r="AU183" s="246" t="s">
        <v>87</v>
      </c>
      <c r="AY183" s="14" t="s">
        <v>177</v>
      </c>
      <c r="BE183" s="247">
        <f>IF(N183="základná",J183,0)</f>
        <v>0</v>
      </c>
      <c r="BF183" s="247">
        <f>IF(N183="znížená",J183,0)</f>
        <v>0</v>
      </c>
      <c r="BG183" s="247">
        <f>IF(N183="zákl. prenesená",J183,0)</f>
        <v>0</v>
      </c>
      <c r="BH183" s="247">
        <f>IF(N183="zníž. prenesená",J183,0)</f>
        <v>0</v>
      </c>
      <c r="BI183" s="247">
        <f>IF(N183="nulová",J183,0)</f>
        <v>0</v>
      </c>
      <c r="BJ183" s="14" t="s">
        <v>87</v>
      </c>
      <c r="BK183" s="247">
        <f>ROUND(I183*H183,2)</f>
        <v>0</v>
      </c>
      <c r="BL183" s="14" t="s">
        <v>183</v>
      </c>
      <c r="BM183" s="246" t="s">
        <v>397</v>
      </c>
    </row>
    <row r="184" s="2" customFormat="1" ht="16.5" customHeight="1">
      <c r="A184" s="35"/>
      <c r="B184" s="36"/>
      <c r="C184" s="234" t="s">
        <v>377</v>
      </c>
      <c r="D184" s="234" t="s">
        <v>179</v>
      </c>
      <c r="E184" s="235" t="s">
        <v>2381</v>
      </c>
      <c r="F184" s="236" t="s">
        <v>2382</v>
      </c>
      <c r="G184" s="237" t="s">
        <v>371</v>
      </c>
      <c r="H184" s="238">
        <v>74</v>
      </c>
      <c r="I184" s="239"/>
      <c r="J184" s="240">
        <f>ROUND(I184*H184,2)</f>
        <v>0</v>
      </c>
      <c r="K184" s="241"/>
      <c r="L184" s="41"/>
      <c r="M184" s="242" t="s">
        <v>1</v>
      </c>
      <c r="N184" s="243" t="s">
        <v>40</v>
      </c>
      <c r="O184" s="94"/>
      <c r="P184" s="244">
        <f>O184*H184</f>
        <v>0</v>
      </c>
      <c r="Q184" s="244">
        <v>0</v>
      </c>
      <c r="R184" s="244">
        <f>Q184*H184</f>
        <v>0</v>
      </c>
      <c r="S184" s="244">
        <v>0</v>
      </c>
      <c r="T184" s="24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46" t="s">
        <v>183</v>
      </c>
      <c r="AT184" s="246" t="s">
        <v>179</v>
      </c>
      <c r="AU184" s="246" t="s">
        <v>87</v>
      </c>
      <c r="AY184" s="14" t="s">
        <v>177</v>
      </c>
      <c r="BE184" s="247">
        <f>IF(N184="základná",J184,0)</f>
        <v>0</v>
      </c>
      <c r="BF184" s="247">
        <f>IF(N184="znížená",J184,0)</f>
        <v>0</v>
      </c>
      <c r="BG184" s="247">
        <f>IF(N184="zákl. prenesená",J184,0)</f>
        <v>0</v>
      </c>
      <c r="BH184" s="247">
        <f>IF(N184="zníž. prenesená",J184,0)</f>
        <v>0</v>
      </c>
      <c r="BI184" s="247">
        <f>IF(N184="nulová",J184,0)</f>
        <v>0</v>
      </c>
      <c r="BJ184" s="14" t="s">
        <v>87</v>
      </c>
      <c r="BK184" s="247">
        <f>ROUND(I184*H184,2)</f>
        <v>0</v>
      </c>
      <c r="BL184" s="14" t="s">
        <v>183</v>
      </c>
      <c r="BM184" s="246" t="s">
        <v>2383</v>
      </c>
    </row>
    <row r="185" s="2" customFormat="1" ht="16.5" customHeight="1">
      <c r="A185" s="35"/>
      <c r="B185" s="36"/>
      <c r="C185" s="248" t="s">
        <v>381</v>
      </c>
      <c r="D185" s="248" t="s">
        <v>270</v>
      </c>
      <c r="E185" s="249" t="s">
        <v>2384</v>
      </c>
      <c r="F185" s="250" t="s">
        <v>2382</v>
      </c>
      <c r="G185" s="251" t="s">
        <v>371</v>
      </c>
      <c r="H185" s="252">
        <v>74</v>
      </c>
      <c r="I185" s="253"/>
      <c r="J185" s="254">
        <f>ROUND(I185*H185,2)</f>
        <v>0</v>
      </c>
      <c r="K185" s="255"/>
      <c r="L185" s="256"/>
      <c r="M185" s="257" t="s">
        <v>1</v>
      </c>
      <c r="N185" s="258" t="s">
        <v>40</v>
      </c>
      <c r="O185" s="94"/>
      <c r="P185" s="244">
        <f>O185*H185</f>
        <v>0</v>
      </c>
      <c r="Q185" s="244">
        <v>0</v>
      </c>
      <c r="R185" s="244">
        <f>Q185*H185</f>
        <v>0</v>
      </c>
      <c r="S185" s="244">
        <v>0</v>
      </c>
      <c r="T185" s="24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46" t="s">
        <v>208</v>
      </c>
      <c r="AT185" s="246" t="s">
        <v>270</v>
      </c>
      <c r="AU185" s="246" t="s">
        <v>87</v>
      </c>
      <c r="AY185" s="14" t="s">
        <v>177</v>
      </c>
      <c r="BE185" s="247">
        <f>IF(N185="základná",J185,0)</f>
        <v>0</v>
      </c>
      <c r="BF185" s="247">
        <f>IF(N185="znížená",J185,0)</f>
        <v>0</v>
      </c>
      <c r="BG185" s="247">
        <f>IF(N185="zákl. prenesená",J185,0)</f>
        <v>0</v>
      </c>
      <c r="BH185" s="247">
        <f>IF(N185="zníž. prenesená",J185,0)</f>
        <v>0</v>
      </c>
      <c r="BI185" s="247">
        <f>IF(N185="nulová",J185,0)</f>
        <v>0</v>
      </c>
      <c r="BJ185" s="14" t="s">
        <v>87</v>
      </c>
      <c r="BK185" s="247">
        <f>ROUND(I185*H185,2)</f>
        <v>0</v>
      </c>
      <c r="BL185" s="14" t="s">
        <v>183</v>
      </c>
      <c r="BM185" s="246" t="s">
        <v>405</v>
      </c>
    </row>
    <row r="186" s="2" customFormat="1" ht="24.15" customHeight="1">
      <c r="A186" s="35"/>
      <c r="B186" s="36"/>
      <c r="C186" s="234" t="s">
        <v>385</v>
      </c>
      <c r="D186" s="234" t="s">
        <v>179</v>
      </c>
      <c r="E186" s="235" t="s">
        <v>2385</v>
      </c>
      <c r="F186" s="236" t="s">
        <v>2386</v>
      </c>
      <c r="G186" s="237" t="s">
        <v>371</v>
      </c>
      <c r="H186" s="238">
        <v>15</v>
      </c>
      <c r="I186" s="239"/>
      <c r="J186" s="240">
        <f>ROUND(I186*H186,2)</f>
        <v>0</v>
      </c>
      <c r="K186" s="241"/>
      <c r="L186" s="41"/>
      <c r="M186" s="242" t="s">
        <v>1</v>
      </c>
      <c r="N186" s="243" t="s">
        <v>40</v>
      </c>
      <c r="O186" s="94"/>
      <c r="P186" s="244">
        <f>O186*H186</f>
        <v>0</v>
      </c>
      <c r="Q186" s="244">
        <v>0</v>
      </c>
      <c r="R186" s="244">
        <f>Q186*H186</f>
        <v>0</v>
      </c>
      <c r="S186" s="244">
        <v>0</v>
      </c>
      <c r="T186" s="24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46" t="s">
        <v>183</v>
      </c>
      <c r="AT186" s="246" t="s">
        <v>179</v>
      </c>
      <c r="AU186" s="246" t="s">
        <v>87</v>
      </c>
      <c r="AY186" s="14" t="s">
        <v>177</v>
      </c>
      <c r="BE186" s="247">
        <f>IF(N186="základná",J186,0)</f>
        <v>0</v>
      </c>
      <c r="BF186" s="247">
        <f>IF(N186="znížená",J186,0)</f>
        <v>0</v>
      </c>
      <c r="BG186" s="247">
        <f>IF(N186="zákl. prenesená",J186,0)</f>
        <v>0</v>
      </c>
      <c r="BH186" s="247">
        <f>IF(N186="zníž. prenesená",J186,0)</f>
        <v>0</v>
      </c>
      <c r="BI186" s="247">
        <f>IF(N186="nulová",J186,0)</f>
        <v>0</v>
      </c>
      <c r="BJ186" s="14" t="s">
        <v>87</v>
      </c>
      <c r="BK186" s="247">
        <f>ROUND(I186*H186,2)</f>
        <v>0</v>
      </c>
      <c r="BL186" s="14" t="s">
        <v>183</v>
      </c>
      <c r="BM186" s="246" t="s">
        <v>2387</v>
      </c>
    </row>
    <row r="187" s="2" customFormat="1" ht="24.15" customHeight="1">
      <c r="A187" s="35"/>
      <c r="B187" s="36"/>
      <c r="C187" s="248" t="s">
        <v>389</v>
      </c>
      <c r="D187" s="248" t="s">
        <v>270</v>
      </c>
      <c r="E187" s="249" t="s">
        <v>2388</v>
      </c>
      <c r="F187" s="250" t="s">
        <v>2386</v>
      </c>
      <c r="G187" s="251" t="s">
        <v>371</v>
      </c>
      <c r="H187" s="252">
        <v>15</v>
      </c>
      <c r="I187" s="253"/>
      <c r="J187" s="254">
        <f>ROUND(I187*H187,2)</f>
        <v>0</v>
      </c>
      <c r="K187" s="255"/>
      <c r="L187" s="256"/>
      <c r="M187" s="257" t="s">
        <v>1</v>
      </c>
      <c r="N187" s="258" t="s">
        <v>40</v>
      </c>
      <c r="O187" s="94"/>
      <c r="P187" s="244">
        <f>O187*H187</f>
        <v>0</v>
      </c>
      <c r="Q187" s="244">
        <v>0</v>
      </c>
      <c r="R187" s="244">
        <f>Q187*H187</f>
        <v>0</v>
      </c>
      <c r="S187" s="244">
        <v>0</v>
      </c>
      <c r="T187" s="24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46" t="s">
        <v>208</v>
      </c>
      <c r="AT187" s="246" t="s">
        <v>270</v>
      </c>
      <c r="AU187" s="246" t="s">
        <v>87</v>
      </c>
      <c r="AY187" s="14" t="s">
        <v>177</v>
      </c>
      <c r="BE187" s="247">
        <f>IF(N187="základná",J187,0)</f>
        <v>0</v>
      </c>
      <c r="BF187" s="247">
        <f>IF(N187="znížená",J187,0)</f>
        <v>0</v>
      </c>
      <c r="BG187" s="247">
        <f>IF(N187="zákl. prenesená",J187,0)</f>
        <v>0</v>
      </c>
      <c r="BH187" s="247">
        <f>IF(N187="zníž. prenesená",J187,0)</f>
        <v>0</v>
      </c>
      <c r="BI187" s="247">
        <f>IF(N187="nulová",J187,0)</f>
        <v>0</v>
      </c>
      <c r="BJ187" s="14" t="s">
        <v>87</v>
      </c>
      <c r="BK187" s="247">
        <f>ROUND(I187*H187,2)</f>
        <v>0</v>
      </c>
      <c r="BL187" s="14" t="s">
        <v>183</v>
      </c>
      <c r="BM187" s="246" t="s">
        <v>413</v>
      </c>
    </row>
    <row r="188" s="2" customFormat="1" ht="16.5" customHeight="1">
      <c r="A188" s="35"/>
      <c r="B188" s="36"/>
      <c r="C188" s="234" t="s">
        <v>393</v>
      </c>
      <c r="D188" s="234" t="s">
        <v>179</v>
      </c>
      <c r="E188" s="235" t="s">
        <v>2389</v>
      </c>
      <c r="F188" s="236" t="s">
        <v>2390</v>
      </c>
      <c r="G188" s="237" t="s">
        <v>371</v>
      </c>
      <c r="H188" s="238">
        <v>110</v>
      </c>
      <c r="I188" s="239"/>
      <c r="J188" s="240">
        <f>ROUND(I188*H188,2)</f>
        <v>0</v>
      </c>
      <c r="K188" s="241"/>
      <c r="L188" s="41"/>
      <c r="M188" s="242" t="s">
        <v>1</v>
      </c>
      <c r="N188" s="243" t="s">
        <v>40</v>
      </c>
      <c r="O188" s="94"/>
      <c r="P188" s="244">
        <f>O188*H188</f>
        <v>0</v>
      </c>
      <c r="Q188" s="244">
        <v>0</v>
      </c>
      <c r="R188" s="244">
        <f>Q188*H188</f>
        <v>0</v>
      </c>
      <c r="S188" s="244">
        <v>0</v>
      </c>
      <c r="T188" s="24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46" t="s">
        <v>183</v>
      </c>
      <c r="AT188" s="246" t="s">
        <v>179</v>
      </c>
      <c r="AU188" s="246" t="s">
        <v>87</v>
      </c>
      <c r="AY188" s="14" t="s">
        <v>177</v>
      </c>
      <c r="BE188" s="247">
        <f>IF(N188="základná",J188,0)</f>
        <v>0</v>
      </c>
      <c r="BF188" s="247">
        <f>IF(N188="znížená",J188,0)</f>
        <v>0</v>
      </c>
      <c r="BG188" s="247">
        <f>IF(N188="zákl. prenesená",J188,0)</f>
        <v>0</v>
      </c>
      <c r="BH188" s="247">
        <f>IF(N188="zníž. prenesená",J188,0)</f>
        <v>0</v>
      </c>
      <c r="BI188" s="247">
        <f>IF(N188="nulová",J188,0)</f>
        <v>0</v>
      </c>
      <c r="BJ188" s="14" t="s">
        <v>87</v>
      </c>
      <c r="BK188" s="247">
        <f>ROUND(I188*H188,2)</f>
        <v>0</v>
      </c>
      <c r="BL188" s="14" t="s">
        <v>183</v>
      </c>
      <c r="BM188" s="246" t="s">
        <v>2391</v>
      </c>
    </row>
    <row r="189" s="2" customFormat="1" ht="16.5" customHeight="1">
      <c r="A189" s="35"/>
      <c r="B189" s="36"/>
      <c r="C189" s="248" t="s">
        <v>397</v>
      </c>
      <c r="D189" s="248" t="s">
        <v>270</v>
      </c>
      <c r="E189" s="249" t="s">
        <v>2392</v>
      </c>
      <c r="F189" s="250" t="s">
        <v>2390</v>
      </c>
      <c r="G189" s="251" t="s">
        <v>371</v>
      </c>
      <c r="H189" s="252">
        <v>110</v>
      </c>
      <c r="I189" s="253"/>
      <c r="J189" s="254">
        <f>ROUND(I189*H189,2)</f>
        <v>0</v>
      </c>
      <c r="K189" s="255"/>
      <c r="L189" s="256"/>
      <c r="M189" s="257" t="s">
        <v>1</v>
      </c>
      <c r="N189" s="258" t="s">
        <v>40</v>
      </c>
      <c r="O189" s="94"/>
      <c r="P189" s="244">
        <f>O189*H189</f>
        <v>0</v>
      </c>
      <c r="Q189" s="244">
        <v>0</v>
      </c>
      <c r="R189" s="244">
        <f>Q189*H189</f>
        <v>0</v>
      </c>
      <c r="S189" s="244">
        <v>0</v>
      </c>
      <c r="T189" s="24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46" t="s">
        <v>208</v>
      </c>
      <c r="AT189" s="246" t="s">
        <v>270</v>
      </c>
      <c r="AU189" s="246" t="s">
        <v>87</v>
      </c>
      <c r="AY189" s="14" t="s">
        <v>177</v>
      </c>
      <c r="BE189" s="247">
        <f>IF(N189="základná",J189,0)</f>
        <v>0</v>
      </c>
      <c r="BF189" s="247">
        <f>IF(N189="znížená",J189,0)</f>
        <v>0</v>
      </c>
      <c r="BG189" s="247">
        <f>IF(N189="zákl. prenesená",J189,0)</f>
        <v>0</v>
      </c>
      <c r="BH189" s="247">
        <f>IF(N189="zníž. prenesená",J189,0)</f>
        <v>0</v>
      </c>
      <c r="BI189" s="247">
        <f>IF(N189="nulová",J189,0)</f>
        <v>0</v>
      </c>
      <c r="BJ189" s="14" t="s">
        <v>87</v>
      </c>
      <c r="BK189" s="247">
        <f>ROUND(I189*H189,2)</f>
        <v>0</v>
      </c>
      <c r="BL189" s="14" t="s">
        <v>183</v>
      </c>
      <c r="BM189" s="246" t="s">
        <v>421</v>
      </c>
    </row>
    <row r="190" s="2" customFormat="1" ht="16.5" customHeight="1">
      <c r="A190" s="35"/>
      <c r="B190" s="36"/>
      <c r="C190" s="234" t="s">
        <v>401</v>
      </c>
      <c r="D190" s="234" t="s">
        <v>179</v>
      </c>
      <c r="E190" s="235" t="s">
        <v>2393</v>
      </c>
      <c r="F190" s="236" t="s">
        <v>2394</v>
      </c>
      <c r="G190" s="237" t="s">
        <v>371</v>
      </c>
      <c r="H190" s="238">
        <v>14</v>
      </c>
      <c r="I190" s="239"/>
      <c r="J190" s="240">
        <f>ROUND(I190*H190,2)</f>
        <v>0</v>
      </c>
      <c r="K190" s="241"/>
      <c r="L190" s="41"/>
      <c r="M190" s="242" t="s">
        <v>1</v>
      </c>
      <c r="N190" s="243" t="s">
        <v>40</v>
      </c>
      <c r="O190" s="94"/>
      <c r="P190" s="244">
        <f>O190*H190</f>
        <v>0</v>
      </c>
      <c r="Q190" s="244">
        <v>0</v>
      </c>
      <c r="R190" s="244">
        <f>Q190*H190</f>
        <v>0</v>
      </c>
      <c r="S190" s="244">
        <v>0</v>
      </c>
      <c r="T190" s="24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46" t="s">
        <v>183</v>
      </c>
      <c r="AT190" s="246" t="s">
        <v>179</v>
      </c>
      <c r="AU190" s="246" t="s">
        <v>87</v>
      </c>
      <c r="AY190" s="14" t="s">
        <v>177</v>
      </c>
      <c r="BE190" s="247">
        <f>IF(N190="základná",J190,0)</f>
        <v>0</v>
      </c>
      <c r="BF190" s="247">
        <f>IF(N190="znížená",J190,0)</f>
        <v>0</v>
      </c>
      <c r="BG190" s="247">
        <f>IF(N190="zákl. prenesená",J190,0)</f>
        <v>0</v>
      </c>
      <c r="BH190" s="247">
        <f>IF(N190="zníž. prenesená",J190,0)</f>
        <v>0</v>
      </c>
      <c r="BI190" s="247">
        <f>IF(N190="nulová",J190,0)</f>
        <v>0</v>
      </c>
      <c r="BJ190" s="14" t="s">
        <v>87</v>
      </c>
      <c r="BK190" s="247">
        <f>ROUND(I190*H190,2)</f>
        <v>0</v>
      </c>
      <c r="BL190" s="14" t="s">
        <v>183</v>
      </c>
      <c r="BM190" s="246" t="s">
        <v>2395</v>
      </c>
    </row>
    <row r="191" s="2" customFormat="1" ht="16.5" customHeight="1">
      <c r="A191" s="35"/>
      <c r="B191" s="36"/>
      <c r="C191" s="248" t="s">
        <v>405</v>
      </c>
      <c r="D191" s="248" t="s">
        <v>270</v>
      </c>
      <c r="E191" s="249" t="s">
        <v>2396</v>
      </c>
      <c r="F191" s="250" t="s">
        <v>2394</v>
      </c>
      <c r="G191" s="251" t="s">
        <v>371</v>
      </c>
      <c r="H191" s="252">
        <v>14</v>
      </c>
      <c r="I191" s="253"/>
      <c r="J191" s="254">
        <f>ROUND(I191*H191,2)</f>
        <v>0</v>
      </c>
      <c r="K191" s="255"/>
      <c r="L191" s="256"/>
      <c r="M191" s="257" t="s">
        <v>1</v>
      </c>
      <c r="N191" s="258" t="s">
        <v>40</v>
      </c>
      <c r="O191" s="94"/>
      <c r="P191" s="244">
        <f>O191*H191</f>
        <v>0</v>
      </c>
      <c r="Q191" s="244">
        <v>0</v>
      </c>
      <c r="R191" s="244">
        <f>Q191*H191</f>
        <v>0</v>
      </c>
      <c r="S191" s="244">
        <v>0</v>
      </c>
      <c r="T191" s="24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46" t="s">
        <v>208</v>
      </c>
      <c r="AT191" s="246" t="s">
        <v>270</v>
      </c>
      <c r="AU191" s="246" t="s">
        <v>87</v>
      </c>
      <c r="AY191" s="14" t="s">
        <v>177</v>
      </c>
      <c r="BE191" s="247">
        <f>IF(N191="základná",J191,0)</f>
        <v>0</v>
      </c>
      <c r="BF191" s="247">
        <f>IF(N191="znížená",J191,0)</f>
        <v>0</v>
      </c>
      <c r="BG191" s="247">
        <f>IF(N191="zákl. prenesená",J191,0)</f>
        <v>0</v>
      </c>
      <c r="BH191" s="247">
        <f>IF(N191="zníž. prenesená",J191,0)</f>
        <v>0</v>
      </c>
      <c r="BI191" s="247">
        <f>IF(N191="nulová",J191,0)</f>
        <v>0</v>
      </c>
      <c r="BJ191" s="14" t="s">
        <v>87</v>
      </c>
      <c r="BK191" s="247">
        <f>ROUND(I191*H191,2)</f>
        <v>0</v>
      </c>
      <c r="BL191" s="14" t="s">
        <v>183</v>
      </c>
      <c r="BM191" s="246" t="s">
        <v>429</v>
      </c>
    </row>
    <row r="192" s="2" customFormat="1" ht="16.5" customHeight="1">
      <c r="A192" s="35"/>
      <c r="B192" s="36"/>
      <c r="C192" s="234" t="s">
        <v>409</v>
      </c>
      <c r="D192" s="234" t="s">
        <v>179</v>
      </c>
      <c r="E192" s="235" t="s">
        <v>2397</v>
      </c>
      <c r="F192" s="236" t="s">
        <v>2398</v>
      </c>
      <c r="G192" s="237" t="s">
        <v>371</v>
      </c>
      <c r="H192" s="238">
        <v>6</v>
      </c>
      <c r="I192" s="239"/>
      <c r="J192" s="240">
        <f>ROUND(I192*H192,2)</f>
        <v>0</v>
      </c>
      <c r="K192" s="241"/>
      <c r="L192" s="41"/>
      <c r="M192" s="242" t="s">
        <v>1</v>
      </c>
      <c r="N192" s="243" t="s">
        <v>40</v>
      </c>
      <c r="O192" s="94"/>
      <c r="P192" s="244">
        <f>O192*H192</f>
        <v>0</v>
      </c>
      <c r="Q192" s="244">
        <v>0</v>
      </c>
      <c r="R192" s="244">
        <f>Q192*H192</f>
        <v>0</v>
      </c>
      <c r="S192" s="244">
        <v>0</v>
      </c>
      <c r="T192" s="24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46" t="s">
        <v>183</v>
      </c>
      <c r="AT192" s="246" t="s">
        <v>179</v>
      </c>
      <c r="AU192" s="246" t="s">
        <v>87</v>
      </c>
      <c r="AY192" s="14" t="s">
        <v>177</v>
      </c>
      <c r="BE192" s="247">
        <f>IF(N192="základná",J192,0)</f>
        <v>0</v>
      </c>
      <c r="BF192" s="247">
        <f>IF(N192="znížená",J192,0)</f>
        <v>0</v>
      </c>
      <c r="BG192" s="247">
        <f>IF(N192="zákl. prenesená",J192,0)</f>
        <v>0</v>
      </c>
      <c r="BH192" s="247">
        <f>IF(N192="zníž. prenesená",J192,0)</f>
        <v>0</v>
      </c>
      <c r="BI192" s="247">
        <f>IF(N192="nulová",J192,0)</f>
        <v>0</v>
      </c>
      <c r="BJ192" s="14" t="s">
        <v>87</v>
      </c>
      <c r="BK192" s="247">
        <f>ROUND(I192*H192,2)</f>
        <v>0</v>
      </c>
      <c r="BL192" s="14" t="s">
        <v>183</v>
      </c>
      <c r="BM192" s="246" t="s">
        <v>2399</v>
      </c>
    </row>
    <row r="193" s="2" customFormat="1" ht="16.5" customHeight="1">
      <c r="A193" s="35"/>
      <c r="B193" s="36"/>
      <c r="C193" s="248" t="s">
        <v>413</v>
      </c>
      <c r="D193" s="248" t="s">
        <v>270</v>
      </c>
      <c r="E193" s="249" t="s">
        <v>2400</v>
      </c>
      <c r="F193" s="250" t="s">
        <v>2398</v>
      </c>
      <c r="G193" s="251" t="s">
        <v>371</v>
      </c>
      <c r="H193" s="252">
        <v>6</v>
      </c>
      <c r="I193" s="253"/>
      <c r="J193" s="254">
        <f>ROUND(I193*H193,2)</f>
        <v>0</v>
      </c>
      <c r="K193" s="255"/>
      <c r="L193" s="256"/>
      <c r="M193" s="257" t="s">
        <v>1</v>
      </c>
      <c r="N193" s="258" t="s">
        <v>40</v>
      </c>
      <c r="O193" s="94"/>
      <c r="P193" s="244">
        <f>O193*H193</f>
        <v>0</v>
      </c>
      <c r="Q193" s="244">
        <v>0</v>
      </c>
      <c r="R193" s="244">
        <f>Q193*H193</f>
        <v>0</v>
      </c>
      <c r="S193" s="244">
        <v>0</v>
      </c>
      <c r="T193" s="24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46" t="s">
        <v>208</v>
      </c>
      <c r="AT193" s="246" t="s">
        <v>270</v>
      </c>
      <c r="AU193" s="246" t="s">
        <v>87</v>
      </c>
      <c r="AY193" s="14" t="s">
        <v>177</v>
      </c>
      <c r="BE193" s="247">
        <f>IF(N193="základná",J193,0)</f>
        <v>0</v>
      </c>
      <c r="BF193" s="247">
        <f>IF(N193="znížená",J193,0)</f>
        <v>0</v>
      </c>
      <c r="BG193" s="247">
        <f>IF(N193="zákl. prenesená",J193,0)</f>
        <v>0</v>
      </c>
      <c r="BH193" s="247">
        <f>IF(N193="zníž. prenesená",J193,0)</f>
        <v>0</v>
      </c>
      <c r="BI193" s="247">
        <f>IF(N193="nulová",J193,0)</f>
        <v>0</v>
      </c>
      <c r="BJ193" s="14" t="s">
        <v>87</v>
      </c>
      <c r="BK193" s="247">
        <f>ROUND(I193*H193,2)</f>
        <v>0</v>
      </c>
      <c r="BL193" s="14" t="s">
        <v>183</v>
      </c>
      <c r="BM193" s="246" t="s">
        <v>437</v>
      </c>
    </row>
    <row r="194" s="2" customFormat="1" ht="16.5" customHeight="1">
      <c r="A194" s="35"/>
      <c r="B194" s="36"/>
      <c r="C194" s="234" t="s">
        <v>417</v>
      </c>
      <c r="D194" s="234" t="s">
        <v>179</v>
      </c>
      <c r="E194" s="235" t="s">
        <v>2401</v>
      </c>
      <c r="F194" s="236" t="s">
        <v>2402</v>
      </c>
      <c r="G194" s="237" t="s">
        <v>371</v>
      </c>
      <c r="H194" s="238">
        <v>26</v>
      </c>
      <c r="I194" s="239"/>
      <c r="J194" s="240">
        <f>ROUND(I194*H194,2)</f>
        <v>0</v>
      </c>
      <c r="K194" s="241"/>
      <c r="L194" s="41"/>
      <c r="M194" s="242" t="s">
        <v>1</v>
      </c>
      <c r="N194" s="243" t="s">
        <v>40</v>
      </c>
      <c r="O194" s="94"/>
      <c r="P194" s="244">
        <f>O194*H194</f>
        <v>0</v>
      </c>
      <c r="Q194" s="244">
        <v>0</v>
      </c>
      <c r="R194" s="244">
        <f>Q194*H194</f>
        <v>0</v>
      </c>
      <c r="S194" s="244">
        <v>0</v>
      </c>
      <c r="T194" s="24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46" t="s">
        <v>183</v>
      </c>
      <c r="AT194" s="246" t="s">
        <v>179</v>
      </c>
      <c r="AU194" s="246" t="s">
        <v>87</v>
      </c>
      <c r="AY194" s="14" t="s">
        <v>177</v>
      </c>
      <c r="BE194" s="247">
        <f>IF(N194="základná",J194,0)</f>
        <v>0</v>
      </c>
      <c r="BF194" s="247">
        <f>IF(N194="znížená",J194,0)</f>
        <v>0</v>
      </c>
      <c r="BG194" s="247">
        <f>IF(N194="zákl. prenesená",J194,0)</f>
        <v>0</v>
      </c>
      <c r="BH194" s="247">
        <f>IF(N194="zníž. prenesená",J194,0)</f>
        <v>0</v>
      </c>
      <c r="BI194" s="247">
        <f>IF(N194="nulová",J194,0)</f>
        <v>0</v>
      </c>
      <c r="BJ194" s="14" t="s">
        <v>87</v>
      </c>
      <c r="BK194" s="247">
        <f>ROUND(I194*H194,2)</f>
        <v>0</v>
      </c>
      <c r="BL194" s="14" t="s">
        <v>183</v>
      </c>
      <c r="BM194" s="246" t="s">
        <v>2403</v>
      </c>
    </row>
    <row r="195" s="2" customFormat="1" ht="16.5" customHeight="1">
      <c r="A195" s="35"/>
      <c r="B195" s="36"/>
      <c r="C195" s="248" t="s">
        <v>421</v>
      </c>
      <c r="D195" s="248" t="s">
        <v>270</v>
      </c>
      <c r="E195" s="249" t="s">
        <v>2404</v>
      </c>
      <c r="F195" s="250" t="s">
        <v>2402</v>
      </c>
      <c r="G195" s="251" t="s">
        <v>371</v>
      </c>
      <c r="H195" s="252">
        <v>26</v>
      </c>
      <c r="I195" s="253"/>
      <c r="J195" s="254">
        <f>ROUND(I195*H195,2)</f>
        <v>0</v>
      </c>
      <c r="K195" s="255"/>
      <c r="L195" s="256"/>
      <c r="M195" s="257" t="s">
        <v>1</v>
      </c>
      <c r="N195" s="258" t="s">
        <v>40</v>
      </c>
      <c r="O195" s="94"/>
      <c r="P195" s="244">
        <f>O195*H195</f>
        <v>0</v>
      </c>
      <c r="Q195" s="244">
        <v>0</v>
      </c>
      <c r="R195" s="244">
        <f>Q195*H195</f>
        <v>0</v>
      </c>
      <c r="S195" s="244">
        <v>0</v>
      </c>
      <c r="T195" s="24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46" t="s">
        <v>208</v>
      </c>
      <c r="AT195" s="246" t="s">
        <v>270</v>
      </c>
      <c r="AU195" s="246" t="s">
        <v>87</v>
      </c>
      <c r="AY195" s="14" t="s">
        <v>177</v>
      </c>
      <c r="BE195" s="247">
        <f>IF(N195="základná",J195,0)</f>
        <v>0</v>
      </c>
      <c r="BF195" s="247">
        <f>IF(N195="znížená",J195,0)</f>
        <v>0</v>
      </c>
      <c r="BG195" s="247">
        <f>IF(N195="zákl. prenesená",J195,0)</f>
        <v>0</v>
      </c>
      <c r="BH195" s="247">
        <f>IF(N195="zníž. prenesená",J195,0)</f>
        <v>0</v>
      </c>
      <c r="BI195" s="247">
        <f>IF(N195="nulová",J195,0)</f>
        <v>0</v>
      </c>
      <c r="BJ195" s="14" t="s">
        <v>87</v>
      </c>
      <c r="BK195" s="247">
        <f>ROUND(I195*H195,2)</f>
        <v>0</v>
      </c>
      <c r="BL195" s="14" t="s">
        <v>183</v>
      </c>
      <c r="BM195" s="246" t="s">
        <v>445</v>
      </c>
    </row>
    <row r="196" s="2" customFormat="1" ht="16.5" customHeight="1">
      <c r="A196" s="35"/>
      <c r="B196" s="36"/>
      <c r="C196" s="234" t="s">
        <v>425</v>
      </c>
      <c r="D196" s="234" t="s">
        <v>179</v>
      </c>
      <c r="E196" s="235" t="s">
        <v>2405</v>
      </c>
      <c r="F196" s="236" t="s">
        <v>2406</v>
      </c>
      <c r="G196" s="237" t="s">
        <v>371</v>
      </c>
      <c r="H196" s="238">
        <v>17</v>
      </c>
      <c r="I196" s="239"/>
      <c r="J196" s="240">
        <f>ROUND(I196*H196,2)</f>
        <v>0</v>
      </c>
      <c r="K196" s="241"/>
      <c r="L196" s="41"/>
      <c r="M196" s="242" t="s">
        <v>1</v>
      </c>
      <c r="N196" s="243" t="s">
        <v>40</v>
      </c>
      <c r="O196" s="94"/>
      <c r="P196" s="244">
        <f>O196*H196</f>
        <v>0</v>
      </c>
      <c r="Q196" s="244">
        <v>0</v>
      </c>
      <c r="R196" s="244">
        <f>Q196*H196</f>
        <v>0</v>
      </c>
      <c r="S196" s="244">
        <v>0</v>
      </c>
      <c r="T196" s="245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46" t="s">
        <v>183</v>
      </c>
      <c r="AT196" s="246" t="s">
        <v>179</v>
      </c>
      <c r="AU196" s="246" t="s">
        <v>87</v>
      </c>
      <c r="AY196" s="14" t="s">
        <v>177</v>
      </c>
      <c r="BE196" s="247">
        <f>IF(N196="základná",J196,0)</f>
        <v>0</v>
      </c>
      <c r="BF196" s="247">
        <f>IF(N196="znížená",J196,0)</f>
        <v>0</v>
      </c>
      <c r="BG196" s="247">
        <f>IF(N196="zákl. prenesená",J196,0)</f>
        <v>0</v>
      </c>
      <c r="BH196" s="247">
        <f>IF(N196="zníž. prenesená",J196,0)</f>
        <v>0</v>
      </c>
      <c r="BI196" s="247">
        <f>IF(N196="nulová",J196,0)</f>
        <v>0</v>
      </c>
      <c r="BJ196" s="14" t="s">
        <v>87</v>
      </c>
      <c r="BK196" s="247">
        <f>ROUND(I196*H196,2)</f>
        <v>0</v>
      </c>
      <c r="BL196" s="14" t="s">
        <v>183</v>
      </c>
      <c r="BM196" s="246" t="s">
        <v>2407</v>
      </c>
    </row>
    <row r="197" s="2" customFormat="1" ht="16.5" customHeight="1">
      <c r="A197" s="35"/>
      <c r="B197" s="36"/>
      <c r="C197" s="248" t="s">
        <v>429</v>
      </c>
      <c r="D197" s="248" t="s">
        <v>270</v>
      </c>
      <c r="E197" s="249" t="s">
        <v>2408</v>
      </c>
      <c r="F197" s="250" t="s">
        <v>2406</v>
      </c>
      <c r="G197" s="251" t="s">
        <v>371</v>
      </c>
      <c r="H197" s="252">
        <v>17</v>
      </c>
      <c r="I197" s="253"/>
      <c r="J197" s="254">
        <f>ROUND(I197*H197,2)</f>
        <v>0</v>
      </c>
      <c r="K197" s="255"/>
      <c r="L197" s="256"/>
      <c r="M197" s="257" t="s">
        <v>1</v>
      </c>
      <c r="N197" s="258" t="s">
        <v>40</v>
      </c>
      <c r="O197" s="94"/>
      <c r="P197" s="244">
        <f>O197*H197</f>
        <v>0</v>
      </c>
      <c r="Q197" s="244">
        <v>0</v>
      </c>
      <c r="R197" s="244">
        <f>Q197*H197</f>
        <v>0</v>
      </c>
      <c r="S197" s="244">
        <v>0</v>
      </c>
      <c r="T197" s="24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46" t="s">
        <v>208</v>
      </c>
      <c r="AT197" s="246" t="s">
        <v>270</v>
      </c>
      <c r="AU197" s="246" t="s">
        <v>87</v>
      </c>
      <c r="AY197" s="14" t="s">
        <v>177</v>
      </c>
      <c r="BE197" s="247">
        <f>IF(N197="základná",J197,0)</f>
        <v>0</v>
      </c>
      <c r="BF197" s="247">
        <f>IF(N197="znížená",J197,0)</f>
        <v>0</v>
      </c>
      <c r="BG197" s="247">
        <f>IF(N197="zákl. prenesená",J197,0)</f>
        <v>0</v>
      </c>
      <c r="BH197" s="247">
        <f>IF(N197="zníž. prenesená",J197,0)</f>
        <v>0</v>
      </c>
      <c r="BI197" s="247">
        <f>IF(N197="nulová",J197,0)</f>
        <v>0</v>
      </c>
      <c r="BJ197" s="14" t="s">
        <v>87</v>
      </c>
      <c r="BK197" s="247">
        <f>ROUND(I197*H197,2)</f>
        <v>0</v>
      </c>
      <c r="BL197" s="14" t="s">
        <v>183</v>
      </c>
      <c r="BM197" s="246" t="s">
        <v>453</v>
      </c>
    </row>
    <row r="198" s="2" customFormat="1" ht="16.5" customHeight="1">
      <c r="A198" s="35"/>
      <c r="B198" s="36"/>
      <c r="C198" s="234" t="s">
        <v>433</v>
      </c>
      <c r="D198" s="234" t="s">
        <v>179</v>
      </c>
      <c r="E198" s="235" t="s">
        <v>2409</v>
      </c>
      <c r="F198" s="236" t="s">
        <v>2410</v>
      </c>
      <c r="G198" s="237" t="s">
        <v>371</v>
      </c>
      <c r="H198" s="238">
        <v>11</v>
      </c>
      <c r="I198" s="239"/>
      <c r="J198" s="240">
        <f>ROUND(I198*H198,2)</f>
        <v>0</v>
      </c>
      <c r="K198" s="241"/>
      <c r="L198" s="41"/>
      <c r="M198" s="242" t="s">
        <v>1</v>
      </c>
      <c r="N198" s="243" t="s">
        <v>40</v>
      </c>
      <c r="O198" s="94"/>
      <c r="P198" s="244">
        <f>O198*H198</f>
        <v>0</v>
      </c>
      <c r="Q198" s="244">
        <v>0</v>
      </c>
      <c r="R198" s="244">
        <f>Q198*H198</f>
        <v>0</v>
      </c>
      <c r="S198" s="244">
        <v>0</v>
      </c>
      <c r="T198" s="24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46" t="s">
        <v>183</v>
      </c>
      <c r="AT198" s="246" t="s">
        <v>179</v>
      </c>
      <c r="AU198" s="246" t="s">
        <v>87</v>
      </c>
      <c r="AY198" s="14" t="s">
        <v>177</v>
      </c>
      <c r="BE198" s="247">
        <f>IF(N198="základná",J198,0)</f>
        <v>0</v>
      </c>
      <c r="BF198" s="247">
        <f>IF(N198="znížená",J198,0)</f>
        <v>0</v>
      </c>
      <c r="BG198" s="247">
        <f>IF(N198="zákl. prenesená",J198,0)</f>
        <v>0</v>
      </c>
      <c r="BH198" s="247">
        <f>IF(N198="zníž. prenesená",J198,0)</f>
        <v>0</v>
      </c>
      <c r="BI198" s="247">
        <f>IF(N198="nulová",J198,0)</f>
        <v>0</v>
      </c>
      <c r="BJ198" s="14" t="s">
        <v>87</v>
      </c>
      <c r="BK198" s="247">
        <f>ROUND(I198*H198,2)</f>
        <v>0</v>
      </c>
      <c r="BL198" s="14" t="s">
        <v>183</v>
      </c>
      <c r="BM198" s="246" t="s">
        <v>2411</v>
      </c>
    </row>
    <row r="199" s="2" customFormat="1" ht="16.5" customHeight="1">
      <c r="A199" s="35"/>
      <c r="B199" s="36"/>
      <c r="C199" s="248" t="s">
        <v>437</v>
      </c>
      <c r="D199" s="248" t="s">
        <v>270</v>
      </c>
      <c r="E199" s="249" t="s">
        <v>2412</v>
      </c>
      <c r="F199" s="250" t="s">
        <v>2410</v>
      </c>
      <c r="G199" s="251" t="s">
        <v>371</v>
      </c>
      <c r="H199" s="252">
        <v>11</v>
      </c>
      <c r="I199" s="253"/>
      <c r="J199" s="254">
        <f>ROUND(I199*H199,2)</f>
        <v>0</v>
      </c>
      <c r="K199" s="255"/>
      <c r="L199" s="256"/>
      <c r="M199" s="257" t="s">
        <v>1</v>
      </c>
      <c r="N199" s="258" t="s">
        <v>40</v>
      </c>
      <c r="O199" s="94"/>
      <c r="P199" s="244">
        <f>O199*H199</f>
        <v>0</v>
      </c>
      <c r="Q199" s="244">
        <v>0</v>
      </c>
      <c r="R199" s="244">
        <f>Q199*H199</f>
        <v>0</v>
      </c>
      <c r="S199" s="244">
        <v>0</v>
      </c>
      <c r="T199" s="24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46" t="s">
        <v>208</v>
      </c>
      <c r="AT199" s="246" t="s">
        <v>270</v>
      </c>
      <c r="AU199" s="246" t="s">
        <v>87</v>
      </c>
      <c r="AY199" s="14" t="s">
        <v>177</v>
      </c>
      <c r="BE199" s="247">
        <f>IF(N199="základná",J199,0)</f>
        <v>0</v>
      </c>
      <c r="BF199" s="247">
        <f>IF(N199="znížená",J199,0)</f>
        <v>0</v>
      </c>
      <c r="BG199" s="247">
        <f>IF(N199="zákl. prenesená",J199,0)</f>
        <v>0</v>
      </c>
      <c r="BH199" s="247">
        <f>IF(N199="zníž. prenesená",J199,0)</f>
        <v>0</v>
      </c>
      <c r="BI199" s="247">
        <f>IF(N199="nulová",J199,0)</f>
        <v>0</v>
      </c>
      <c r="BJ199" s="14" t="s">
        <v>87</v>
      </c>
      <c r="BK199" s="247">
        <f>ROUND(I199*H199,2)</f>
        <v>0</v>
      </c>
      <c r="BL199" s="14" t="s">
        <v>183</v>
      </c>
      <c r="BM199" s="246" t="s">
        <v>461</v>
      </c>
    </row>
    <row r="200" s="2" customFormat="1" ht="16.5" customHeight="1">
      <c r="A200" s="35"/>
      <c r="B200" s="36"/>
      <c r="C200" s="234" t="s">
        <v>441</v>
      </c>
      <c r="D200" s="234" t="s">
        <v>179</v>
      </c>
      <c r="E200" s="235" t="s">
        <v>2413</v>
      </c>
      <c r="F200" s="236" t="s">
        <v>2414</v>
      </c>
      <c r="G200" s="237" t="s">
        <v>371</v>
      </c>
      <c r="H200" s="238">
        <v>156</v>
      </c>
      <c r="I200" s="239"/>
      <c r="J200" s="240">
        <f>ROUND(I200*H200,2)</f>
        <v>0</v>
      </c>
      <c r="K200" s="241"/>
      <c r="L200" s="41"/>
      <c r="M200" s="242" t="s">
        <v>1</v>
      </c>
      <c r="N200" s="243" t="s">
        <v>40</v>
      </c>
      <c r="O200" s="94"/>
      <c r="P200" s="244">
        <f>O200*H200</f>
        <v>0</v>
      </c>
      <c r="Q200" s="244">
        <v>0</v>
      </c>
      <c r="R200" s="244">
        <f>Q200*H200</f>
        <v>0</v>
      </c>
      <c r="S200" s="244">
        <v>0</v>
      </c>
      <c r="T200" s="245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46" t="s">
        <v>183</v>
      </c>
      <c r="AT200" s="246" t="s">
        <v>179</v>
      </c>
      <c r="AU200" s="246" t="s">
        <v>87</v>
      </c>
      <c r="AY200" s="14" t="s">
        <v>177</v>
      </c>
      <c r="BE200" s="247">
        <f>IF(N200="základná",J200,0)</f>
        <v>0</v>
      </c>
      <c r="BF200" s="247">
        <f>IF(N200="znížená",J200,0)</f>
        <v>0</v>
      </c>
      <c r="BG200" s="247">
        <f>IF(N200="zákl. prenesená",J200,0)</f>
        <v>0</v>
      </c>
      <c r="BH200" s="247">
        <f>IF(N200="zníž. prenesená",J200,0)</f>
        <v>0</v>
      </c>
      <c r="BI200" s="247">
        <f>IF(N200="nulová",J200,0)</f>
        <v>0</v>
      </c>
      <c r="BJ200" s="14" t="s">
        <v>87</v>
      </c>
      <c r="BK200" s="247">
        <f>ROUND(I200*H200,2)</f>
        <v>0</v>
      </c>
      <c r="BL200" s="14" t="s">
        <v>183</v>
      </c>
      <c r="BM200" s="246" t="s">
        <v>2415</v>
      </c>
    </row>
    <row r="201" s="2" customFormat="1" ht="16.5" customHeight="1">
      <c r="A201" s="35"/>
      <c r="B201" s="36"/>
      <c r="C201" s="248" t="s">
        <v>445</v>
      </c>
      <c r="D201" s="248" t="s">
        <v>270</v>
      </c>
      <c r="E201" s="249" t="s">
        <v>2416</v>
      </c>
      <c r="F201" s="250" t="s">
        <v>2414</v>
      </c>
      <c r="G201" s="251" t="s">
        <v>371</v>
      </c>
      <c r="H201" s="252">
        <v>156</v>
      </c>
      <c r="I201" s="253"/>
      <c r="J201" s="254">
        <f>ROUND(I201*H201,2)</f>
        <v>0</v>
      </c>
      <c r="K201" s="255"/>
      <c r="L201" s="256"/>
      <c r="M201" s="257" t="s">
        <v>1</v>
      </c>
      <c r="N201" s="258" t="s">
        <v>40</v>
      </c>
      <c r="O201" s="94"/>
      <c r="P201" s="244">
        <f>O201*H201</f>
        <v>0</v>
      </c>
      <c r="Q201" s="244">
        <v>0</v>
      </c>
      <c r="R201" s="244">
        <f>Q201*H201</f>
        <v>0</v>
      </c>
      <c r="S201" s="244">
        <v>0</v>
      </c>
      <c r="T201" s="245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46" t="s">
        <v>208</v>
      </c>
      <c r="AT201" s="246" t="s">
        <v>270</v>
      </c>
      <c r="AU201" s="246" t="s">
        <v>87</v>
      </c>
      <c r="AY201" s="14" t="s">
        <v>177</v>
      </c>
      <c r="BE201" s="247">
        <f>IF(N201="základná",J201,0)</f>
        <v>0</v>
      </c>
      <c r="BF201" s="247">
        <f>IF(N201="znížená",J201,0)</f>
        <v>0</v>
      </c>
      <c r="BG201" s="247">
        <f>IF(N201="zákl. prenesená",J201,0)</f>
        <v>0</v>
      </c>
      <c r="BH201" s="247">
        <f>IF(N201="zníž. prenesená",J201,0)</f>
        <v>0</v>
      </c>
      <c r="BI201" s="247">
        <f>IF(N201="nulová",J201,0)</f>
        <v>0</v>
      </c>
      <c r="BJ201" s="14" t="s">
        <v>87</v>
      </c>
      <c r="BK201" s="247">
        <f>ROUND(I201*H201,2)</f>
        <v>0</v>
      </c>
      <c r="BL201" s="14" t="s">
        <v>183</v>
      </c>
      <c r="BM201" s="246" t="s">
        <v>469</v>
      </c>
    </row>
    <row r="202" s="2" customFormat="1" ht="16.5" customHeight="1">
      <c r="A202" s="35"/>
      <c r="B202" s="36"/>
      <c r="C202" s="234" t="s">
        <v>449</v>
      </c>
      <c r="D202" s="234" t="s">
        <v>179</v>
      </c>
      <c r="E202" s="235" t="s">
        <v>2417</v>
      </c>
      <c r="F202" s="236" t="s">
        <v>2418</v>
      </c>
      <c r="G202" s="237" t="s">
        <v>371</v>
      </c>
      <c r="H202" s="238">
        <v>1</v>
      </c>
      <c r="I202" s="239"/>
      <c r="J202" s="240">
        <f>ROUND(I202*H202,2)</f>
        <v>0</v>
      </c>
      <c r="K202" s="241"/>
      <c r="L202" s="41"/>
      <c r="M202" s="242" t="s">
        <v>1</v>
      </c>
      <c r="N202" s="243" t="s">
        <v>40</v>
      </c>
      <c r="O202" s="94"/>
      <c r="P202" s="244">
        <f>O202*H202</f>
        <v>0</v>
      </c>
      <c r="Q202" s="244">
        <v>0</v>
      </c>
      <c r="R202" s="244">
        <f>Q202*H202</f>
        <v>0</v>
      </c>
      <c r="S202" s="244">
        <v>0</v>
      </c>
      <c r="T202" s="24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46" t="s">
        <v>183</v>
      </c>
      <c r="AT202" s="246" t="s">
        <v>179</v>
      </c>
      <c r="AU202" s="246" t="s">
        <v>87</v>
      </c>
      <c r="AY202" s="14" t="s">
        <v>177</v>
      </c>
      <c r="BE202" s="247">
        <f>IF(N202="základná",J202,0)</f>
        <v>0</v>
      </c>
      <c r="BF202" s="247">
        <f>IF(N202="znížená",J202,0)</f>
        <v>0</v>
      </c>
      <c r="BG202" s="247">
        <f>IF(N202="zákl. prenesená",J202,0)</f>
        <v>0</v>
      </c>
      <c r="BH202" s="247">
        <f>IF(N202="zníž. prenesená",J202,0)</f>
        <v>0</v>
      </c>
      <c r="BI202" s="247">
        <f>IF(N202="nulová",J202,0)</f>
        <v>0</v>
      </c>
      <c r="BJ202" s="14" t="s">
        <v>87</v>
      </c>
      <c r="BK202" s="247">
        <f>ROUND(I202*H202,2)</f>
        <v>0</v>
      </c>
      <c r="BL202" s="14" t="s">
        <v>183</v>
      </c>
      <c r="BM202" s="246" t="s">
        <v>2419</v>
      </c>
    </row>
    <row r="203" s="2" customFormat="1" ht="16.5" customHeight="1">
      <c r="A203" s="35"/>
      <c r="B203" s="36"/>
      <c r="C203" s="248" t="s">
        <v>453</v>
      </c>
      <c r="D203" s="248" t="s">
        <v>270</v>
      </c>
      <c r="E203" s="249" t="s">
        <v>2420</v>
      </c>
      <c r="F203" s="250" t="s">
        <v>2418</v>
      </c>
      <c r="G203" s="251" t="s">
        <v>371</v>
      </c>
      <c r="H203" s="252">
        <v>1</v>
      </c>
      <c r="I203" s="253"/>
      <c r="J203" s="254">
        <f>ROUND(I203*H203,2)</f>
        <v>0</v>
      </c>
      <c r="K203" s="255"/>
      <c r="L203" s="256"/>
      <c r="M203" s="257" t="s">
        <v>1</v>
      </c>
      <c r="N203" s="258" t="s">
        <v>40</v>
      </c>
      <c r="O203" s="94"/>
      <c r="P203" s="244">
        <f>O203*H203</f>
        <v>0</v>
      </c>
      <c r="Q203" s="244">
        <v>0</v>
      </c>
      <c r="R203" s="244">
        <f>Q203*H203</f>
        <v>0</v>
      </c>
      <c r="S203" s="244">
        <v>0</v>
      </c>
      <c r="T203" s="24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46" t="s">
        <v>208</v>
      </c>
      <c r="AT203" s="246" t="s">
        <v>270</v>
      </c>
      <c r="AU203" s="246" t="s">
        <v>87</v>
      </c>
      <c r="AY203" s="14" t="s">
        <v>177</v>
      </c>
      <c r="BE203" s="247">
        <f>IF(N203="základná",J203,0)</f>
        <v>0</v>
      </c>
      <c r="BF203" s="247">
        <f>IF(N203="znížená",J203,0)</f>
        <v>0</v>
      </c>
      <c r="BG203" s="247">
        <f>IF(N203="zákl. prenesená",J203,0)</f>
        <v>0</v>
      </c>
      <c r="BH203" s="247">
        <f>IF(N203="zníž. prenesená",J203,0)</f>
        <v>0</v>
      </c>
      <c r="BI203" s="247">
        <f>IF(N203="nulová",J203,0)</f>
        <v>0</v>
      </c>
      <c r="BJ203" s="14" t="s">
        <v>87</v>
      </c>
      <c r="BK203" s="247">
        <f>ROUND(I203*H203,2)</f>
        <v>0</v>
      </c>
      <c r="BL203" s="14" t="s">
        <v>183</v>
      </c>
      <c r="BM203" s="246" t="s">
        <v>477</v>
      </c>
    </row>
    <row r="204" s="2" customFormat="1" ht="16.5" customHeight="1">
      <c r="A204" s="35"/>
      <c r="B204" s="36"/>
      <c r="C204" s="234" t="s">
        <v>457</v>
      </c>
      <c r="D204" s="234" t="s">
        <v>179</v>
      </c>
      <c r="E204" s="235" t="s">
        <v>2421</v>
      </c>
      <c r="F204" s="236" t="s">
        <v>2422</v>
      </c>
      <c r="G204" s="237" t="s">
        <v>182</v>
      </c>
      <c r="H204" s="238">
        <v>2000</v>
      </c>
      <c r="I204" s="239"/>
      <c r="J204" s="240">
        <f>ROUND(I204*H204,2)</f>
        <v>0</v>
      </c>
      <c r="K204" s="241"/>
      <c r="L204" s="41"/>
      <c r="M204" s="242" t="s">
        <v>1</v>
      </c>
      <c r="N204" s="243" t="s">
        <v>40</v>
      </c>
      <c r="O204" s="94"/>
      <c r="P204" s="244">
        <f>O204*H204</f>
        <v>0</v>
      </c>
      <c r="Q204" s="244">
        <v>0</v>
      </c>
      <c r="R204" s="244">
        <f>Q204*H204</f>
        <v>0</v>
      </c>
      <c r="S204" s="244">
        <v>0</v>
      </c>
      <c r="T204" s="24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46" t="s">
        <v>183</v>
      </c>
      <c r="AT204" s="246" t="s">
        <v>179</v>
      </c>
      <c r="AU204" s="246" t="s">
        <v>87</v>
      </c>
      <c r="AY204" s="14" t="s">
        <v>177</v>
      </c>
      <c r="BE204" s="247">
        <f>IF(N204="základná",J204,0)</f>
        <v>0</v>
      </c>
      <c r="BF204" s="247">
        <f>IF(N204="znížená",J204,0)</f>
        <v>0</v>
      </c>
      <c r="BG204" s="247">
        <f>IF(N204="zákl. prenesená",J204,0)</f>
        <v>0</v>
      </c>
      <c r="BH204" s="247">
        <f>IF(N204="zníž. prenesená",J204,0)</f>
        <v>0</v>
      </c>
      <c r="BI204" s="247">
        <f>IF(N204="nulová",J204,0)</f>
        <v>0</v>
      </c>
      <c r="BJ204" s="14" t="s">
        <v>87</v>
      </c>
      <c r="BK204" s="247">
        <f>ROUND(I204*H204,2)</f>
        <v>0</v>
      </c>
      <c r="BL204" s="14" t="s">
        <v>183</v>
      </c>
      <c r="BM204" s="246" t="s">
        <v>2423</v>
      </c>
    </row>
    <row r="205" s="2" customFormat="1" ht="16.5" customHeight="1">
      <c r="A205" s="35"/>
      <c r="B205" s="36"/>
      <c r="C205" s="248" t="s">
        <v>461</v>
      </c>
      <c r="D205" s="248" t="s">
        <v>270</v>
      </c>
      <c r="E205" s="249" t="s">
        <v>2424</v>
      </c>
      <c r="F205" s="250" t="s">
        <v>2422</v>
      </c>
      <c r="G205" s="251" t="s">
        <v>182</v>
      </c>
      <c r="H205" s="252">
        <v>2000</v>
      </c>
      <c r="I205" s="253"/>
      <c r="J205" s="254">
        <f>ROUND(I205*H205,2)</f>
        <v>0</v>
      </c>
      <c r="K205" s="255"/>
      <c r="L205" s="256"/>
      <c r="M205" s="257" t="s">
        <v>1</v>
      </c>
      <c r="N205" s="258" t="s">
        <v>40</v>
      </c>
      <c r="O205" s="94"/>
      <c r="P205" s="244">
        <f>O205*H205</f>
        <v>0</v>
      </c>
      <c r="Q205" s="244">
        <v>0</v>
      </c>
      <c r="R205" s="244">
        <f>Q205*H205</f>
        <v>0</v>
      </c>
      <c r="S205" s="244">
        <v>0</v>
      </c>
      <c r="T205" s="245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46" t="s">
        <v>208</v>
      </c>
      <c r="AT205" s="246" t="s">
        <v>270</v>
      </c>
      <c r="AU205" s="246" t="s">
        <v>87</v>
      </c>
      <c r="AY205" s="14" t="s">
        <v>177</v>
      </c>
      <c r="BE205" s="247">
        <f>IF(N205="základná",J205,0)</f>
        <v>0</v>
      </c>
      <c r="BF205" s="247">
        <f>IF(N205="znížená",J205,0)</f>
        <v>0</v>
      </c>
      <c r="BG205" s="247">
        <f>IF(N205="zákl. prenesená",J205,0)</f>
        <v>0</v>
      </c>
      <c r="BH205" s="247">
        <f>IF(N205="zníž. prenesená",J205,0)</f>
        <v>0</v>
      </c>
      <c r="BI205" s="247">
        <f>IF(N205="nulová",J205,0)</f>
        <v>0</v>
      </c>
      <c r="BJ205" s="14" t="s">
        <v>87</v>
      </c>
      <c r="BK205" s="247">
        <f>ROUND(I205*H205,2)</f>
        <v>0</v>
      </c>
      <c r="BL205" s="14" t="s">
        <v>183</v>
      </c>
      <c r="BM205" s="246" t="s">
        <v>486</v>
      </c>
    </row>
    <row r="206" s="2" customFormat="1" ht="16.5" customHeight="1">
      <c r="A206" s="35"/>
      <c r="B206" s="36"/>
      <c r="C206" s="234" t="s">
        <v>465</v>
      </c>
      <c r="D206" s="234" t="s">
        <v>179</v>
      </c>
      <c r="E206" s="235" t="s">
        <v>2425</v>
      </c>
      <c r="F206" s="236" t="s">
        <v>2426</v>
      </c>
      <c r="G206" s="237" t="s">
        <v>182</v>
      </c>
      <c r="H206" s="238">
        <v>1800</v>
      </c>
      <c r="I206" s="239"/>
      <c r="J206" s="240">
        <f>ROUND(I206*H206,2)</f>
        <v>0</v>
      </c>
      <c r="K206" s="241"/>
      <c r="L206" s="41"/>
      <c r="M206" s="242" t="s">
        <v>1</v>
      </c>
      <c r="N206" s="243" t="s">
        <v>40</v>
      </c>
      <c r="O206" s="94"/>
      <c r="P206" s="244">
        <f>O206*H206</f>
        <v>0</v>
      </c>
      <c r="Q206" s="244">
        <v>0</v>
      </c>
      <c r="R206" s="244">
        <f>Q206*H206</f>
        <v>0</v>
      </c>
      <c r="S206" s="244">
        <v>0</v>
      </c>
      <c r="T206" s="245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46" t="s">
        <v>183</v>
      </c>
      <c r="AT206" s="246" t="s">
        <v>179</v>
      </c>
      <c r="AU206" s="246" t="s">
        <v>87</v>
      </c>
      <c r="AY206" s="14" t="s">
        <v>177</v>
      </c>
      <c r="BE206" s="247">
        <f>IF(N206="základná",J206,0)</f>
        <v>0</v>
      </c>
      <c r="BF206" s="247">
        <f>IF(N206="znížená",J206,0)</f>
        <v>0</v>
      </c>
      <c r="BG206" s="247">
        <f>IF(N206="zákl. prenesená",J206,0)</f>
        <v>0</v>
      </c>
      <c r="BH206" s="247">
        <f>IF(N206="zníž. prenesená",J206,0)</f>
        <v>0</v>
      </c>
      <c r="BI206" s="247">
        <f>IF(N206="nulová",J206,0)</f>
        <v>0</v>
      </c>
      <c r="BJ206" s="14" t="s">
        <v>87</v>
      </c>
      <c r="BK206" s="247">
        <f>ROUND(I206*H206,2)</f>
        <v>0</v>
      </c>
      <c r="BL206" s="14" t="s">
        <v>183</v>
      </c>
      <c r="BM206" s="246" t="s">
        <v>2427</v>
      </c>
    </row>
    <row r="207" s="2" customFormat="1" ht="16.5" customHeight="1">
      <c r="A207" s="35"/>
      <c r="B207" s="36"/>
      <c r="C207" s="248" t="s">
        <v>469</v>
      </c>
      <c r="D207" s="248" t="s">
        <v>270</v>
      </c>
      <c r="E207" s="249" t="s">
        <v>2428</v>
      </c>
      <c r="F207" s="250" t="s">
        <v>2426</v>
      </c>
      <c r="G207" s="251" t="s">
        <v>182</v>
      </c>
      <c r="H207" s="252">
        <v>1800</v>
      </c>
      <c r="I207" s="253"/>
      <c r="J207" s="254">
        <f>ROUND(I207*H207,2)</f>
        <v>0</v>
      </c>
      <c r="K207" s="255"/>
      <c r="L207" s="256"/>
      <c r="M207" s="257" t="s">
        <v>1</v>
      </c>
      <c r="N207" s="258" t="s">
        <v>40</v>
      </c>
      <c r="O207" s="94"/>
      <c r="P207" s="244">
        <f>O207*H207</f>
        <v>0</v>
      </c>
      <c r="Q207" s="244">
        <v>0</v>
      </c>
      <c r="R207" s="244">
        <f>Q207*H207</f>
        <v>0</v>
      </c>
      <c r="S207" s="244">
        <v>0</v>
      </c>
      <c r="T207" s="245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46" t="s">
        <v>208</v>
      </c>
      <c r="AT207" s="246" t="s">
        <v>270</v>
      </c>
      <c r="AU207" s="246" t="s">
        <v>87</v>
      </c>
      <c r="AY207" s="14" t="s">
        <v>177</v>
      </c>
      <c r="BE207" s="247">
        <f>IF(N207="základná",J207,0)</f>
        <v>0</v>
      </c>
      <c r="BF207" s="247">
        <f>IF(N207="znížená",J207,0)</f>
        <v>0</v>
      </c>
      <c r="BG207" s="247">
        <f>IF(N207="zákl. prenesená",J207,0)</f>
        <v>0</v>
      </c>
      <c r="BH207" s="247">
        <f>IF(N207="zníž. prenesená",J207,0)</f>
        <v>0</v>
      </c>
      <c r="BI207" s="247">
        <f>IF(N207="nulová",J207,0)</f>
        <v>0</v>
      </c>
      <c r="BJ207" s="14" t="s">
        <v>87</v>
      </c>
      <c r="BK207" s="247">
        <f>ROUND(I207*H207,2)</f>
        <v>0</v>
      </c>
      <c r="BL207" s="14" t="s">
        <v>183</v>
      </c>
      <c r="BM207" s="246" t="s">
        <v>494</v>
      </c>
    </row>
    <row r="208" s="2" customFormat="1" ht="24.15" customHeight="1">
      <c r="A208" s="35"/>
      <c r="B208" s="36"/>
      <c r="C208" s="234" t="s">
        <v>473</v>
      </c>
      <c r="D208" s="234" t="s">
        <v>179</v>
      </c>
      <c r="E208" s="235" t="s">
        <v>2429</v>
      </c>
      <c r="F208" s="236" t="s">
        <v>2430</v>
      </c>
      <c r="G208" s="237" t="s">
        <v>182</v>
      </c>
      <c r="H208" s="238">
        <v>400</v>
      </c>
      <c r="I208" s="239"/>
      <c r="J208" s="240">
        <f>ROUND(I208*H208,2)</f>
        <v>0</v>
      </c>
      <c r="K208" s="241"/>
      <c r="L208" s="41"/>
      <c r="M208" s="242" t="s">
        <v>1</v>
      </c>
      <c r="N208" s="243" t="s">
        <v>40</v>
      </c>
      <c r="O208" s="94"/>
      <c r="P208" s="244">
        <f>O208*H208</f>
        <v>0</v>
      </c>
      <c r="Q208" s="244">
        <v>0</v>
      </c>
      <c r="R208" s="244">
        <f>Q208*H208</f>
        <v>0</v>
      </c>
      <c r="S208" s="244">
        <v>0</v>
      </c>
      <c r="T208" s="245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46" t="s">
        <v>183</v>
      </c>
      <c r="AT208" s="246" t="s">
        <v>179</v>
      </c>
      <c r="AU208" s="246" t="s">
        <v>87</v>
      </c>
      <c r="AY208" s="14" t="s">
        <v>177</v>
      </c>
      <c r="BE208" s="247">
        <f>IF(N208="základná",J208,0)</f>
        <v>0</v>
      </c>
      <c r="BF208" s="247">
        <f>IF(N208="znížená",J208,0)</f>
        <v>0</v>
      </c>
      <c r="BG208" s="247">
        <f>IF(N208="zákl. prenesená",J208,0)</f>
        <v>0</v>
      </c>
      <c r="BH208" s="247">
        <f>IF(N208="zníž. prenesená",J208,0)</f>
        <v>0</v>
      </c>
      <c r="BI208" s="247">
        <f>IF(N208="nulová",J208,0)</f>
        <v>0</v>
      </c>
      <c r="BJ208" s="14" t="s">
        <v>87</v>
      </c>
      <c r="BK208" s="247">
        <f>ROUND(I208*H208,2)</f>
        <v>0</v>
      </c>
      <c r="BL208" s="14" t="s">
        <v>183</v>
      </c>
      <c r="BM208" s="246" t="s">
        <v>2431</v>
      </c>
    </row>
    <row r="209" s="2" customFormat="1" ht="24.15" customHeight="1">
      <c r="A209" s="35"/>
      <c r="B209" s="36"/>
      <c r="C209" s="248" t="s">
        <v>477</v>
      </c>
      <c r="D209" s="248" t="s">
        <v>270</v>
      </c>
      <c r="E209" s="249" t="s">
        <v>2432</v>
      </c>
      <c r="F209" s="250" t="s">
        <v>2430</v>
      </c>
      <c r="G209" s="251" t="s">
        <v>182</v>
      </c>
      <c r="H209" s="252">
        <v>400</v>
      </c>
      <c r="I209" s="253"/>
      <c r="J209" s="254">
        <f>ROUND(I209*H209,2)</f>
        <v>0</v>
      </c>
      <c r="K209" s="255"/>
      <c r="L209" s="256"/>
      <c r="M209" s="257" t="s">
        <v>1</v>
      </c>
      <c r="N209" s="258" t="s">
        <v>40</v>
      </c>
      <c r="O209" s="94"/>
      <c r="P209" s="244">
        <f>O209*H209</f>
        <v>0</v>
      </c>
      <c r="Q209" s="244">
        <v>0</v>
      </c>
      <c r="R209" s="244">
        <f>Q209*H209</f>
        <v>0</v>
      </c>
      <c r="S209" s="244">
        <v>0</v>
      </c>
      <c r="T209" s="245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46" t="s">
        <v>208</v>
      </c>
      <c r="AT209" s="246" t="s">
        <v>270</v>
      </c>
      <c r="AU209" s="246" t="s">
        <v>87</v>
      </c>
      <c r="AY209" s="14" t="s">
        <v>177</v>
      </c>
      <c r="BE209" s="247">
        <f>IF(N209="základná",J209,0)</f>
        <v>0</v>
      </c>
      <c r="BF209" s="247">
        <f>IF(N209="znížená",J209,0)</f>
        <v>0</v>
      </c>
      <c r="BG209" s="247">
        <f>IF(N209="zákl. prenesená",J209,0)</f>
        <v>0</v>
      </c>
      <c r="BH209" s="247">
        <f>IF(N209="zníž. prenesená",J209,0)</f>
        <v>0</v>
      </c>
      <c r="BI209" s="247">
        <f>IF(N209="nulová",J209,0)</f>
        <v>0</v>
      </c>
      <c r="BJ209" s="14" t="s">
        <v>87</v>
      </c>
      <c r="BK209" s="247">
        <f>ROUND(I209*H209,2)</f>
        <v>0</v>
      </c>
      <c r="BL209" s="14" t="s">
        <v>183</v>
      </c>
      <c r="BM209" s="246" t="s">
        <v>502</v>
      </c>
    </row>
    <row r="210" s="2" customFormat="1" ht="21.75" customHeight="1">
      <c r="A210" s="35"/>
      <c r="B210" s="36"/>
      <c r="C210" s="234" t="s">
        <v>482</v>
      </c>
      <c r="D210" s="234" t="s">
        <v>179</v>
      </c>
      <c r="E210" s="235" t="s">
        <v>2433</v>
      </c>
      <c r="F210" s="236" t="s">
        <v>2434</v>
      </c>
      <c r="G210" s="237" t="s">
        <v>182</v>
      </c>
      <c r="H210" s="238">
        <v>150</v>
      </c>
      <c r="I210" s="239"/>
      <c r="J210" s="240">
        <f>ROUND(I210*H210,2)</f>
        <v>0</v>
      </c>
      <c r="K210" s="241"/>
      <c r="L210" s="41"/>
      <c r="M210" s="242" t="s">
        <v>1</v>
      </c>
      <c r="N210" s="243" t="s">
        <v>40</v>
      </c>
      <c r="O210" s="94"/>
      <c r="P210" s="244">
        <f>O210*H210</f>
        <v>0</v>
      </c>
      <c r="Q210" s="244">
        <v>0</v>
      </c>
      <c r="R210" s="244">
        <f>Q210*H210</f>
        <v>0</v>
      </c>
      <c r="S210" s="244">
        <v>0</v>
      </c>
      <c r="T210" s="245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46" t="s">
        <v>183</v>
      </c>
      <c r="AT210" s="246" t="s">
        <v>179</v>
      </c>
      <c r="AU210" s="246" t="s">
        <v>87</v>
      </c>
      <c r="AY210" s="14" t="s">
        <v>177</v>
      </c>
      <c r="BE210" s="247">
        <f>IF(N210="základná",J210,0)</f>
        <v>0</v>
      </c>
      <c r="BF210" s="247">
        <f>IF(N210="znížená",J210,0)</f>
        <v>0</v>
      </c>
      <c r="BG210" s="247">
        <f>IF(N210="zákl. prenesená",J210,0)</f>
        <v>0</v>
      </c>
      <c r="BH210" s="247">
        <f>IF(N210="zníž. prenesená",J210,0)</f>
        <v>0</v>
      </c>
      <c r="BI210" s="247">
        <f>IF(N210="nulová",J210,0)</f>
        <v>0</v>
      </c>
      <c r="BJ210" s="14" t="s">
        <v>87</v>
      </c>
      <c r="BK210" s="247">
        <f>ROUND(I210*H210,2)</f>
        <v>0</v>
      </c>
      <c r="BL210" s="14" t="s">
        <v>183</v>
      </c>
      <c r="BM210" s="246" t="s">
        <v>2435</v>
      </c>
    </row>
    <row r="211" s="2" customFormat="1" ht="21.75" customHeight="1">
      <c r="A211" s="35"/>
      <c r="B211" s="36"/>
      <c r="C211" s="248" t="s">
        <v>486</v>
      </c>
      <c r="D211" s="248" t="s">
        <v>270</v>
      </c>
      <c r="E211" s="249" t="s">
        <v>2436</v>
      </c>
      <c r="F211" s="250" t="s">
        <v>2434</v>
      </c>
      <c r="G211" s="251" t="s">
        <v>182</v>
      </c>
      <c r="H211" s="252">
        <v>150</v>
      </c>
      <c r="I211" s="253"/>
      <c r="J211" s="254">
        <f>ROUND(I211*H211,2)</f>
        <v>0</v>
      </c>
      <c r="K211" s="255"/>
      <c r="L211" s="256"/>
      <c r="M211" s="257" t="s">
        <v>1</v>
      </c>
      <c r="N211" s="258" t="s">
        <v>40</v>
      </c>
      <c r="O211" s="94"/>
      <c r="P211" s="244">
        <f>O211*H211</f>
        <v>0</v>
      </c>
      <c r="Q211" s="244">
        <v>0</v>
      </c>
      <c r="R211" s="244">
        <f>Q211*H211</f>
        <v>0</v>
      </c>
      <c r="S211" s="244">
        <v>0</v>
      </c>
      <c r="T211" s="245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46" t="s">
        <v>208</v>
      </c>
      <c r="AT211" s="246" t="s">
        <v>270</v>
      </c>
      <c r="AU211" s="246" t="s">
        <v>87</v>
      </c>
      <c r="AY211" s="14" t="s">
        <v>177</v>
      </c>
      <c r="BE211" s="247">
        <f>IF(N211="základná",J211,0)</f>
        <v>0</v>
      </c>
      <c r="BF211" s="247">
        <f>IF(N211="znížená",J211,0)</f>
        <v>0</v>
      </c>
      <c r="BG211" s="247">
        <f>IF(N211="zákl. prenesená",J211,0)</f>
        <v>0</v>
      </c>
      <c r="BH211" s="247">
        <f>IF(N211="zníž. prenesená",J211,0)</f>
        <v>0</v>
      </c>
      <c r="BI211" s="247">
        <f>IF(N211="nulová",J211,0)</f>
        <v>0</v>
      </c>
      <c r="BJ211" s="14" t="s">
        <v>87</v>
      </c>
      <c r="BK211" s="247">
        <f>ROUND(I211*H211,2)</f>
        <v>0</v>
      </c>
      <c r="BL211" s="14" t="s">
        <v>183</v>
      </c>
      <c r="BM211" s="246" t="s">
        <v>510</v>
      </c>
    </row>
    <row r="212" s="2" customFormat="1" ht="16.5" customHeight="1">
      <c r="A212" s="35"/>
      <c r="B212" s="36"/>
      <c r="C212" s="234" t="s">
        <v>490</v>
      </c>
      <c r="D212" s="234" t="s">
        <v>179</v>
      </c>
      <c r="E212" s="235" t="s">
        <v>2437</v>
      </c>
      <c r="F212" s="236" t="s">
        <v>2438</v>
      </c>
      <c r="G212" s="237" t="s">
        <v>182</v>
      </c>
      <c r="H212" s="238">
        <v>150</v>
      </c>
      <c r="I212" s="239"/>
      <c r="J212" s="240">
        <f>ROUND(I212*H212,2)</f>
        <v>0</v>
      </c>
      <c r="K212" s="241"/>
      <c r="L212" s="41"/>
      <c r="M212" s="242" t="s">
        <v>1</v>
      </c>
      <c r="N212" s="243" t="s">
        <v>40</v>
      </c>
      <c r="O212" s="94"/>
      <c r="P212" s="244">
        <f>O212*H212</f>
        <v>0</v>
      </c>
      <c r="Q212" s="244">
        <v>0</v>
      </c>
      <c r="R212" s="244">
        <f>Q212*H212</f>
        <v>0</v>
      </c>
      <c r="S212" s="244">
        <v>0</v>
      </c>
      <c r="T212" s="245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46" t="s">
        <v>183</v>
      </c>
      <c r="AT212" s="246" t="s">
        <v>179</v>
      </c>
      <c r="AU212" s="246" t="s">
        <v>87</v>
      </c>
      <c r="AY212" s="14" t="s">
        <v>177</v>
      </c>
      <c r="BE212" s="247">
        <f>IF(N212="základná",J212,0)</f>
        <v>0</v>
      </c>
      <c r="BF212" s="247">
        <f>IF(N212="znížená",J212,0)</f>
        <v>0</v>
      </c>
      <c r="BG212" s="247">
        <f>IF(N212="zákl. prenesená",J212,0)</f>
        <v>0</v>
      </c>
      <c r="BH212" s="247">
        <f>IF(N212="zníž. prenesená",J212,0)</f>
        <v>0</v>
      </c>
      <c r="BI212" s="247">
        <f>IF(N212="nulová",J212,0)</f>
        <v>0</v>
      </c>
      <c r="BJ212" s="14" t="s">
        <v>87</v>
      </c>
      <c r="BK212" s="247">
        <f>ROUND(I212*H212,2)</f>
        <v>0</v>
      </c>
      <c r="BL212" s="14" t="s">
        <v>183</v>
      </c>
      <c r="BM212" s="246" t="s">
        <v>2439</v>
      </c>
    </row>
    <row r="213" s="2" customFormat="1" ht="16.5" customHeight="1">
      <c r="A213" s="35"/>
      <c r="B213" s="36"/>
      <c r="C213" s="248" t="s">
        <v>494</v>
      </c>
      <c r="D213" s="248" t="s">
        <v>270</v>
      </c>
      <c r="E213" s="249" t="s">
        <v>2440</v>
      </c>
      <c r="F213" s="250" t="s">
        <v>2438</v>
      </c>
      <c r="G213" s="251" t="s">
        <v>182</v>
      </c>
      <c r="H213" s="252">
        <v>150</v>
      </c>
      <c r="I213" s="253"/>
      <c r="J213" s="254">
        <f>ROUND(I213*H213,2)</f>
        <v>0</v>
      </c>
      <c r="K213" s="255"/>
      <c r="L213" s="256"/>
      <c r="M213" s="257" t="s">
        <v>1</v>
      </c>
      <c r="N213" s="258" t="s">
        <v>40</v>
      </c>
      <c r="O213" s="94"/>
      <c r="P213" s="244">
        <f>O213*H213</f>
        <v>0</v>
      </c>
      <c r="Q213" s="244">
        <v>0</v>
      </c>
      <c r="R213" s="244">
        <f>Q213*H213</f>
        <v>0</v>
      </c>
      <c r="S213" s="244">
        <v>0</v>
      </c>
      <c r="T213" s="245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46" t="s">
        <v>208</v>
      </c>
      <c r="AT213" s="246" t="s">
        <v>270</v>
      </c>
      <c r="AU213" s="246" t="s">
        <v>87</v>
      </c>
      <c r="AY213" s="14" t="s">
        <v>177</v>
      </c>
      <c r="BE213" s="247">
        <f>IF(N213="základná",J213,0)</f>
        <v>0</v>
      </c>
      <c r="BF213" s="247">
        <f>IF(N213="znížená",J213,0)</f>
        <v>0</v>
      </c>
      <c r="BG213" s="247">
        <f>IF(N213="zákl. prenesená",J213,0)</f>
        <v>0</v>
      </c>
      <c r="BH213" s="247">
        <f>IF(N213="zníž. prenesená",J213,0)</f>
        <v>0</v>
      </c>
      <c r="BI213" s="247">
        <f>IF(N213="nulová",J213,0)</f>
        <v>0</v>
      </c>
      <c r="BJ213" s="14" t="s">
        <v>87</v>
      </c>
      <c r="BK213" s="247">
        <f>ROUND(I213*H213,2)</f>
        <v>0</v>
      </c>
      <c r="BL213" s="14" t="s">
        <v>183</v>
      </c>
      <c r="BM213" s="246" t="s">
        <v>518</v>
      </c>
    </row>
    <row r="214" s="2" customFormat="1" ht="16.5" customHeight="1">
      <c r="A214" s="35"/>
      <c r="B214" s="36"/>
      <c r="C214" s="234" t="s">
        <v>498</v>
      </c>
      <c r="D214" s="234" t="s">
        <v>179</v>
      </c>
      <c r="E214" s="235" t="s">
        <v>2441</v>
      </c>
      <c r="F214" s="236" t="s">
        <v>2442</v>
      </c>
      <c r="G214" s="237" t="s">
        <v>182</v>
      </c>
      <c r="H214" s="238">
        <v>20</v>
      </c>
      <c r="I214" s="239"/>
      <c r="J214" s="240">
        <f>ROUND(I214*H214,2)</f>
        <v>0</v>
      </c>
      <c r="K214" s="241"/>
      <c r="L214" s="41"/>
      <c r="M214" s="242" t="s">
        <v>1</v>
      </c>
      <c r="N214" s="243" t="s">
        <v>40</v>
      </c>
      <c r="O214" s="94"/>
      <c r="P214" s="244">
        <f>O214*H214</f>
        <v>0</v>
      </c>
      <c r="Q214" s="244">
        <v>0</v>
      </c>
      <c r="R214" s="244">
        <f>Q214*H214</f>
        <v>0</v>
      </c>
      <c r="S214" s="244">
        <v>0</v>
      </c>
      <c r="T214" s="245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46" t="s">
        <v>183</v>
      </c>
      <c r="AT214" s="246" t="s">
        <v>179</v>
      </c>
      <c r="AU214" s="246" t="s">
        <v>87</v>
      </c>
      <c r="AY214" s="14" t="s">
        <v>177</v>
      </c>
      <c r="BE214" s="247">
        <f>IF(N214="základná",J214,0)</f>
        <v>0</v>
      </c>
      <c r="BF214" s="247">
        <f>IF(N214="znížená",J214,0)</f>
        <v>0</v>
      </c>
      <c r="BG214" s="247">
        <f>IF(N214="zákl. prenesená",J214,0)</f>
        <v>0</v>
      </c>
      <c r="BH214" s="247">
        <f>IF(N214="zníž. prenesená",J214,0)</f>
        <v>0</v>
      </c>
      <c r="BI214" s="247">
        <f>IF(N214="nulová",J214,0)</f>
        <v>0</v>
      </c>
      <c r="BJ214" s="14" t="s">
        <v>87</v>
      </c>
      <c r="BK214" s="247">
        <f>ROUND(I214*H214,2)</f>
        <v>0</v>
      </c>
      <c r="BL214" s="14" t="s">
        <v>183</v>
      </c>
      <c r="BM214" s="246" t="s">
        <v>2443</v>
      </c>
    </row>
    <row r="215" s="2" customFormat="1" ht="16.5" customHeight="1">
      <c r="A215" s="35"/>
      <c r="B215" s="36"/>
      <c r="C215" s="248" t="s">
        <v>502</v>
      </c>
      <c r="D215" s="248" t="s">
        <v>270</v>
      </c>
      <c r="E215" s="249" t="s">
        <v>2444</v>
      </c>
      <c r="F215" s="250" t="s">
        <v>2442</v>
      </c>
      <c r="G215" s="251" t="s">
        <v>182</v>
      </c>
      <c r="H215" s="252">
        <v>20</v>
      </c>
      <c r="I215" s="253"/>
      <c r="J215" s="254">
        <f>ROUND(I215*H215,2)</f>
        <v>0</v>
      </c>
      <c r="K215" s="255"/>
      <c r="L215" s="256"/>
      <c r="M215" s="257" t="s">
        <v>1</v>
      </c>
      <c r="N215" s="258" t="s">
        <v>40</v>
      </c>
      <c r="O215" s="94"/>
      <c r="P215" s="244">
        <f>O215*H215</f>
        <v>0</v>
      </c>
      <c r="Q215" s="244">
        <v>0</v>
      </c>
      <c r="R215" s="244">
        <f>Q215*H215</f>
        <v>0</v>
      </c>
      <c r="S215" s="244">
        <v>0</v>
      </c>
      <c r="T215" s="245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46" t="s">
        <v>208</v>
      </c>
      <c r="AT215" s="246" t="s">
        <v>270</v>
      </c>
      <c r="AU215" s="246" t="s">
        <v>87</v>
      </c>
      <c r="AY215" s="14" t="s">
        <v>177</v>
      </c>
      <c r="BE215" s="247">
        <f>IF(N215="základná",J215,0)</f>
        <v>0</v>
      </c>
      <c r="BF215" s="247">
        <f>IF(N215="znížená",J215,0)</f>
        <v>0</v>
      </c>
      <c r="BG215" s="247">
        <f>IF(N215="zákl. prenesená",J215,0)</f>
        <v>0</v>
      </c>
      <c r="BH215" s="247">
        <f>IF(N215="zníž. prenesená",J215,0)</f>
        <v>0</v>
      </c>
      <c r="BI215" s="247">
        <f>IF(N215="nulová",J215,0)</f>
        <v>0</v>
      </c>
      <c r="BJ215" s="14" t="s">
        <v>87</v>
      </c>
      <c r="BK215" s="247">
        <f>ROUND(I215*H215,2)</f>
        <v>0</v>
      </c>
      <c r="BL215" s="14" t="s">
        <v>183</v>
      </c>
      <c r="BM215" s="246" t="s">
        <v>526</v>
      </c>
    </row>
    <row r="216" s="2" customFormat="1" ht="16.5" customHeight="1">
      <c r="A216" s="35"/>
      <c r="B216" s="36"/>
      <c r="C216" s="234" t="s">
        <v>506</v>
      </c>
      <c r="D216" s="234" t="s">
        <v>179</v>
      </c>
      <c r="E216" s="235" t="s">
        <v>2445</v>
      </c>
      <c r="F216" s="236" t="s">
        <v>2446</v>
      </c>
      <c r="G216" s="237" t="s">
        <v>182</v>
      </c>
      <c r="H216" s="238">
        <v>15</v>
      </c>
      <c r="I216" s="239"/>
      <c r="J216" s="240">
        <f>ROUND(I216*H216,2)</f>
        <v>0</v>
      </c>
      <c r="K216" s="241"/>
      <c r="L216" s="41"/>
      <c r="M216" s="242" t="s">
        <v>1</v>
      </c>
      <c r="N216" s="243" t="s">
        <v>40</v>
      </c>
      <c r="O216" s="94"/>
      <c r="P216" s="244">
        <f>O216*H216</f>
        <v>0</v>
      </c>
      <c r="Q216" s="244">
        <v>0</v>
      </c>
      <c r="R216" s="244">
        <f>Q216*H216</f>
        <v>0</v>
      </c>
      <c r="S216" s="244">
        <v>0</v>
      </c>
      <c r="T216" s="245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46" t="s">
        <v>183</v>
      </c>
      <c r="AT216" s="246" t="s">
        <v>179</v>
      </c>
      <c r="AU216" s="246" t="s">
        <v>87</v>
      </c>
      <c r="AY216" s="14" t="s">
        <v>177</v>
      </c>
      <c r="BE216" s="247">
        <f>IF(N216="základná",J216,0)</f>
        <v>0</v>
      </c>
      <c r="BF216" s="247">
        <f>IF(N216="znížená",J216,0)</f>
        <v>0</v>
      </c>
      <c r="BG216" s="247">
        <f>IF(N216="zákl. prenesená",J216,0)</f>
        <v>0</v>
      </c>
      <c r="BH216" s="247">
        <f>IF(N216="zníž. prenesená",J216,0)</f>
        <v>0</v>
      </c>
      <c r="BI216" s="247">
        <f>IF(N216="nulová",J216,0)</f>
        <v>0</v>
      </c>
      <c r="BJ216" s="14" t="s">
        <v>87</v>
      </c>
      <c r="BK216" s="247">
        <f>ROUND(I216*H216,2)</f>
        <v>0</v>
      </c>
      <c r="BL216" s="14" t="s">
        <v>183</v>
      </c>
      <c r="BM216" s="246" t="s">
        <v>2447</v>
      </c>
    </row>
    <row r="217" s="2" customFormat="1" ht="16.5" customHeight="1">
      <c r="A217" s="35"/>
      <c r="B217" s="36"/>
      <c r="C217" s="248" t="s">
        <v>510</v>
      </c>
      <c r="D217" s="248" t="s">
        <v>270</v>
      </c>
      <c r="E217" s="249" t="s">
        <v>2448</v>
      </c>
      <c r="F217" s="250" t="s">
        <v>2446</v>
      </c>
      <c r="G217" s="251" t="s">
        <v>182</v>
      </c>
      <c r="H217" s="252">
        <v>15</v>
      </c>
      <c r="I217" s="253"/>
      <c r="J217" s="254">
        <f>ROUND(I217*H217,2)</f>
        <v>0</v>
      </c>
      <c r="K217" s="255"/>
      <c r="L217" s="256"/>
      <c r="M217" s="257" t="s">
        <v>1</v>
      </c>
      <c r="N217" s="258" t="s">
        <v>40</v>
      </c>
      <c r="O217" s="94"/>
      <c r="P217" s="244">
        <f>O217*H217</f>
        <v>0</v>
      </c>
      <c r="Q217" s="244">
        <v>0</v>
      </c>
      <c r="R217" s="244">
        <f>Q217*H217</f>
        <v>0</v>
      </c>
      <c r="S217" s="244">
        <v>0</v>
      </c>
      <c r="T217" s="245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46" t="s">
        <v>208</v>
      </c>
      <c r="AT217" s="246" t="s">
        <v>270</v>
      </c>
      <c r="AU217" s="246" t="s">
        <v>87</v>
      </c>
      <c r="AY217" s="14" t="s">
        <v>177</v>
      </c>
      <c r="BE217" s="247">
        <f>IF(N217="základná",J217,0)</f>
        <v>0</v>
      </c>
      <c r="BF217" s="247">
        <f>IF(N217="znížená",J217,0)</f>
        <v>0</v>
      </c>
      <c r="BG217" s="247">
        <f>IF(N217="zákl. prenesená",J217,0)</f>
        <v>0</v>
      </c>
      <c r="BH217" s="247">
        <f>IF(N217="zníž. prenesená",J217,0)</f>
        <v>0</v>
      </c>
      <c r="BI217" s="247">
        <f>IF(N217="nulová",J217,0)</f>
        <v>0</v>
      </c>
      <c r="BJ217" s="14" t="s">
        <v>87</v>
      </c>
      <c r="BK217" s="247">
        <f>ROUND(I217*H217,2)</f>
        <v>0</v>
      </c>
      <c r="BL217" s="14" t="s">
        <v>183</v>
      </c>
      <c r="BM217" s="246" t="s">
        <v>534</v>
      </c>
    </row>
    <row r="218" s="2" customFormat="1" ht="16.5" customHeight="1">
      <c r="A218" s="35"/>
      <c r="B218" s="36"/>
      <c r="C218" s="234" t="s">
        <v>514</v>
      </c>
      <c r="D218" s="234" t="s">
        <v>179</v>
      </c>
      <c r="E218" s="235" t="s">
        <v>2449</v>
      </c>
      <c r="F218" s="236" t="s">
        <v>2450</v>
      </c>
      <c r="G218" s="237" t="s">
        <v>182</v>
      </c>
      <c r="H218" s="238">
        <v>10</v>
      </c>
      <c r="I218" s="239"/>
      <c r="J218" s="240">
        <f>ROUND(I218*H218,2)</f>
        <v>0</v>
      </c>
      <c r="K218" s="241"/>
      <c r="L218" s="41"/>
      <c r="M218" s="242" t="s">
        <v>1</v>
      </c>
      <c r="N218" s="243" t="s">
        <v>40</v>
      </c>
      <c r="O218" s="94"/>
      <c r="P218" s="244">
        <f>O218*H218</f>
        <v>0</v>
      </c>
      <c r="Q218" s="244">
        <v>0</v>
      </c>
      <c r="R218" s="244">
        <f>Q218*H218</f>
        <v>0</v>
      </c>
      <c r="S218" s="244">
        <v>0</v>
      </c>
      <c r="T218" s="245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46" t="s">
        <v>183</v>
      </c>
      <c r="AT218" s="246" t="s">
        <v>179</v>
      </c>
      <c r="AU218" s="246" t="s">
        <v>87</v>
      </c>
      <c r="AY218" s="14" t="s">
        <v>177</v>
      </c>
      <c r="BE218" s="247">
        <f>IF(N218="základná",J218,0)</f>
        <v>0</v>
      </c>
      <c r="BF218" s="247">
        <f>IF(N218="znížená",J218,0)</f>
        <v>0</v>
      </c>
      <c r="BG218" s="247">
        <f>IF(N218="zákl. prenesená",J218,0)</f>
        <v>0</v>
      </c>
      <c r="BH218" s="247">
        <f>IF(N218="zníž. prenesená",J218,0)</f>
        <v>0</v>
      </c>
      <c r="BI218" s="247">
        <f>IF(N218="nulová",J218,0)</f>
        <v>0</v>
      </c>
      <c r="BJ218" s="14" t="s">
        <v>87</v>
      </c>
      <c r="BK218" s="247">
        <f>ROUND(I218*H218,2)</f>
        <v>0</v>
      </c>
      <c r="BL218" s="14" t="s">
        <v>183</v>
      </c>
      <c r="BM218" s="246" t="s">
        <v>2451</v>
      </c>
    </row>
    <row r="219" s="2" customFormat="1" ht="16.5" customHeight="1">
      <c r="A219" s="35"/>
      <c r="B219" s="36"/>
      <c r="C219" s="248" t="s">
        <v>518</v>
      </c>
      <c r="D219" s="248" t="s">
        <v>270</v>
      </c>
      <c r="E219" s="249" t="s">
        <v>2452</v>
      </c>
      <c r="F219" s="250" t="s">
        <v>2450</v>
      </c>
      <c r="G219" s="251" t="s">
        <v>182</v>
      </c>
      <c r="H219" s="252">
        <v>10</v>
      </c>
      <c r="I219" s="253"/>
      <c r="J219" s="254">
        <f>ROUND(I219*H219,2)</f>
        <v>0</v>
      </c>
      <c r="K219" s="255"/>
      <c r="L219" s="256"/>
      <c r="M219" s="257" t="s">
        <v>1</v>
      </c>
      <c r="N219" s="258" t="s">
        <v>40</v>
      </c>
      <c r="O219" s="94"/>
      <c r="P219" s="244">
        <f>O219*H219</f>
        <v>0</v>
      </c>
      <c r="Q219" s="244">
        <v>0</v>
      </c>
      <c r="R219" s="244">
        <f>Q219*H219</f>
        <v>0</v>
      </c>
      <c r="S219" s="244">
        <v>0</v>
      </c>
      <c r="T219" s="245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46" t="s">
        <v>208</v>
      </c>
      <c r="AT219" s="246" t="s">
        <v>270</v>
      </c>
      <c r="AU219" s="246" t="s">
        <v>87</v>
      </c>
      <c r="AY219" s="14" t="s">
        <v>177</v>
      </c>
      <c r="BE219" s="247">
        <f>IF(N219="základná",J219,0)</f>
        <v>0</v>
      </c>
      <c r="BF219" s="247">
        <f>IF(N219="znížená",J219,0)</f>
        <v>0</v>
      </c>
      <c r="BG219" s="247">
        <f>IF(N219="zákl. prenesená",J219,0)</f>
        <v>0</v>
      </c>
      <c r="BH219" s="247">
        <f>IF(N219="zníž. prenesená",J219,0)</f>
        <v>0</v>
      </c>
      <c r="BI219" s="247">
        <f>IF(N219="nulová",J219,0)</f>
        <v>0</v>
      </c>
      <c r="BJ219" s="14" t="s">
        <v>87</v>
      </c>
      <c r="BK219" s="247">
        <f>ROUND(I219*H219,2)</f>
        <v>0</v>
      </c>
      <c r="BL219" s="14" t="s">
        <v>183</v>
      </c>
      <c r="BM219" s="246" t="s">
        <v>542</v>
      </c>
    </row>
    <row r="220" s="2" customFormat="1" ht="16.5" customHeight="1">
      <c r="A220" s="35"/>
      <c r="B220" s="36"/>
      <c r="C220" s="234" t="s">
        <v>522</v>
      </c>
      <c r="D220" s="234" t="s">
        <v>179</v>
      </c>
      <c r="E220" s="235" t="s">
        <v>2453</v>
      </c>
      <c r="F220" s="236" t="s">
        <v>2454</v>
      </c>
      <c r="G220" s="237" t="s">
        <v>182</v>
      </c>
      <c r="H220" s="238">
        <v>1600</v>
      </c>
      <c r="I220" s="239"/>
      <c r="J220" s="240">
        <f>ROUND(I220*H220,2)</f>
        <v>0</v>
      </c>
      <c r="K220" s="241"/>
      <c r="L220" s="41"/>
      <c r="M220" s="242" t="s">
        <v>1</v>
      </c>
      <c r="N220" s="243" t="s">
        <v>40</v>
      </c>
      <c r="O220" s="94"/>
      <c r="P220" s="244">
        <f>O220*H220</f>
        <v>0</v>
      </c>
      <c r="Q220" s="244">
        <v>0</v>
      </c>
      <c r="R220" s="244">
        <f>Q220*H220</f>
        <v>0</v>
      </c>
      <c r="S220" s="244">
        <v>0</v>
      </c>
      <c r="T220" s="245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46" t="s">
        <v>183</v>
      </c>
      <c r="AT220" s="246" t="s">
        <v>179</v>
      </c>
      <c r="AU220" s="246" t="s">
        <v>87</v>
      </c>
      <c r="AY220" s="14" t="s">
        <v>177</v>
      </c>
      <c r="BE220" s="247">
        <f>IF(N220="základná",J220,0)</f>
        <v>0</v>
      </c>
      <c r="BF220" s="247">
        <f>IF(N220="znížená",J220,0)</f>
        <v>0</v>
      </c>
      <c r="BG220" s="247">
        <f>IF(N220="zákl. prenesená",J220,0)</f>
        <v>0</v>
      </c>
      <c r="BH220" s="247">
        <f>IF(N220="zníž. prenesená",J220,0)</f>
        <v>0</v>
      </c>
      <c r="BI220" s="247">
        <f>IF(N220="nulová",J220,0)</f>
        <v>0</v>
      </c>
      <c r="BJ220" s="14" t="s">
        <v>87</v>
      </c>
      <c r="BK220" s="247">
        <f>ROUND(I220*H220,2)</f>
        <v>0</v>
      </c>
      <c r="BL220" s="14" t="s">
        <v>183</v>
      </c>
      <c r="BM220" s="246" t="s">
        <v>2455</v>
      </c>
    </row>
    <row r="221" s="2" customFormat="1" ht="16.5" customHeight="1">
      <c r="A221" s="35"/>
      <c r="B221" s="36"/>
      <c r="C221" s="248" t="s">
        <v>526</v>
      </c>
      <c r="D221" s="248" t="s">
        <v>270</v>
      </c>
      <c r="E221" s="249" t="s">
        <v>2456</v>
      </c>
      <c r="F221" s="250" t="s">
        <v>2454</v>
      </c>
      <c r="G221" s="251" t="s">
        <v>182</v>
      </c>
      <c r="H221" s="252">
        <v>1600</v>
      </c>
      <c r="I221" s="253"/>
      <c r="J221" s="254">
        <f>ROUND(I221*H221,2)</f>
        <v>0</v>
      </c>
      <c r="K221" s="255"/>
      <c r="L221" s="256"/>
      <c r="M221" s="257" t="s">
        <v>1</v>
      </c>
      <c r="N221" s="258" t="s">
        <v>40</v>
      </c>
      <c r="O221" s="94"/>
      <c r="P221" s="244">
        <f>O221*H221</f>
        <v>0</v>
      </c>
      <c r="Q221" s="244">
        <v>0</v>
      </c>
      <c r="R221" s="244">
        <f>Q221*H221</f>
        <v>0</v>
      </c>
      <c r="S221" s="244">
        <v>0</v>
      </c>
      <c r="T221" s="245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46" t="s">
        <v>208</v>
      </c>
      <c r="AT221" s="246" t="s">
        <v>270</v>
      </c>
      <c r="AU221" s="246" t="s">
        <v>87</v>
      </c>
      <c r="AY221" s="14" t="s">
        <v>177</v>
      </c>
      <c r="BE221" s="247">
        <f>IF(N221="základná",J221,0)</f>
        <v>0</v>
      </c>
      <c r="BF221" s="247">
        <f>IF(N221="znížená",J221,0)</f>
        <v>0</v>
      </c>
      <c r="BG221" s="247">
        <f>IF(N221="zákl. prenesená",J221,0)</f>
        <v>0</v>
      </c>
      <c r="BH221" s="247">
        <f>IF(N221="zníž. prenesená",J221,0)</f>
        <v>0</v>
      </c>
      <c r="BI221" s="247">
        <f>IF(N221="nulová",J221,0)</f>
        <v>0</v>
      </c>
      <c r="BJ221" s="14" t="s">
        <v>87</v>
      </c>
      <c r="BK221" s="247">
        <f>ROUND(I221*H221,2)</f>
        <v>0</v>
      </c>
      <c r="BL221" s="14" t="s">
        <v>183</v>
      </c>
      <c r="BM221" s="246" t="s">
        <v>550</v>
      </c>
    </row>
    <row r="222" s="2" customFormat="1" ht="16.5" customHeight="1">
      <c r="A222" s="35"/>
      <c r="B222" s="36"/>
      <c r="C222" s="234" t="s">
        <v>530</v>
      </c>
      <c r="D222" s="234" t="s">
        <v>179</v>
      </c>
      <c r="E222" s="235" t="s">
        <v>2457</v>
      </c>
      <c r="F222" s="236" t="s">
        <v>2458</v>
      </c>
      <c r="G222" s="237" t="s">
        <v>182</v>
      </c>
      <c r="H222" s="238">
        <v>200</v>
      </c>
      <c r="I222" s="239"/>
      <c r="J222" s="240">
        <f>ROUND(I222*H222,2)</f>
        <v>0</v>
      </c>
      <c r="K222" s="241"/>
      <c r="L222" s="41"/>
      <c r="M222" s="242" t="s">
        <v>1</v>
      </c>
      <c r="N222" s="243" t="s">
        <v>40</v>
      </c>
      <c r="O222" s="94"/>
      <c r="P222" s="244">
        <f>O222*H222</f>
        <v>0</v>
      </c>
      <c r="Q222" s="244">
        <v>0</v>
      </c>
      <c r="R222" s="244">
        <f>Q222*H222</f>
        <v>0</v>
      </c>
      <c r="S222" s="244">
        <v>0</v>
      </c>
      <c r="T222" s="245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46" t="s">
        <v>183</v>
      </c>
      <c r="AT222" s="246" t="s">
        <v>179</v>
      </c>
      <c r="AU222" s="246" t="s">
        <v>87</v>
      </c>
      <c r="AY222" s="14" t="s">
        <v>177</v>
      </c>
      <c r="BE222" s="247">
        <f>IF(N222="základná",J222,0)</f>
        <v>0</v>
      </c>
      <c r="BF222" s="247">
        <f>IF(N222="znížená",J222,0)</f>
        <v>0</v>
      </c>
      <c r="BG222" s="247">
        <f>IF(N222="zákl. prenesená",J222,0)</f>
        <v>0</v>
      </c>
      <c r="BH222" s="247">
        <f>IF(N222="zníž. prenesená",J222,0)</f>
        <v>0</v>
      </c>
      <c r="BI222" s="247">
        <f>IF(N222="nulová",J222,0)</f>
        <v>0</v>
      </c>
      <c r="BJ222" s="14" t="s">
        <v>87</v>
      </c>
      <c r="BK222" s="247">
        <f>ROUND(I222*H222,2)</f>
        <v>0</v>
      </c>
      <c r="BL222" s="14" t="s">
        <v>183</v>
      </c>
      <c r="BM222" s="246" t="s">
        <v>2459</v>
      </c>
    </row>
    <row r="223" s="2" customFormat="1" ht="16.5" customHeight="1">
      <c r="A223" s="35"/>
      <c r="B223" s="36"/>
      <c r="C223" s="248" t="s">
        <v>534</v>
      </c>
      <c r="D223" s="248" t="s">
        <v>270</v>
      </c>
      <c r="E223" s="249" t="s">
        <v>2460</v>
      </c>
      <c r="F223" s="250" t="s">
        <v>2458</v>
      </c>
      <c r="G223" s="251" t="s">
        <v>182</v>
      </c>
      <c r="H223" s="252">
        <v>200</v>
      </c>
      <c r="I223" s="253"/>
      <c r="J223" s="254">
        <f>ROUND(I223*H223,2)</f>
        <v>0</v>
      </c>
      <c r="K223" s="255"/>
      <c r="L223" s="256"/>
      <c r="M223" s="257" t="s">
        <v>1</v>
      </c>
      <c r="N223" s="258" t="s">
        <v>40</v>
      </c>
      <c r="O223" s="94"/>
      <c r="P223" s="244">
        <f>O223*H223</f>
        <v>0</v>
      </c>
      <c r="Q223" s="244">
        <v>0</v>
      </c>
      <c r="R223" s="244">
        <f>Q223*H223</f>
        <v>0</v>
      </c>
      <c r="S223" s="244">
        <v>0</v>
      </c>
      <c r="T223" s="245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46" t="s">
        <v>208</v>
      </c>
      <c r="AT223" s="246" t="s">
        <v>270</v>
      </c>
      <c r="AU223" s="246" t="s">
        <v>87</v>
      </c>
      <c r="AY223" s="14" t="s">
        <v>177</v>
      </c>
      <c r="BE223" s="247">
        <f>IF(N223="základná",J223,0)</f>
        <v>0</v>
      </c>
      <c r="BF223" s="247">
        <f>IF(N223="znížená",J223,0)</f>
        <v>0</v>
      </c>
      <c r="BG223" s="247">
        <f>IF(N223="zákl. prenesená",J223,0)</f>
        <v>0</v>
      </c>
      <c r="BH223" s="247">
        <f>IF(N223="zníž. prenesená",J223,0)</f>
        <v>0</v>
      </c>
      <c r="BI223" s="247">
        <f>IF(N223="nulová",J223,0)</f>
        <v>0</v>
      </c>
      <c r="BJ223" s="14" t="s">
        <v>87</v>
      </c>
      <c r="BK223" s="247">
        <f>ROUND(I223*H223,2)</f>
        <v>0</v>
      </c>
      <c r="BL223" s="14" t="s">
        <v>183</v>
      </c>
      <c r="BM223" s="246" t="s">
        <v>558</v>
      </c>
    </row>
    <row r="224" s="2" customFormat="1" ht="16.5" customHeight="1">
      <c r="A224" s="35"/>
      <c r="B224" s="36"/>
      <c r="C224" s="234" t="s">
        <v>538</v>
      </c>
      <c r="D224" s="234" t="s">
        <v>179</v>
      </c>
      <c r="E224" s="235" t="s">
        <v>2461</v>
      </c>
      <c r="F224" s="236" t="s">
        <v>2462</v>
      </c>
      <c r="G224" s="237" t="s">
        <v>182</v>
      </c>
      <c r="H224" s="238">
        <v>10</v>
      </c>
      <c r="I224" s="239"/>
      <c r="J224" s="240">
        <f>ROUND(I224*H224,2)</f>
        <v>0</v>
      </c>
      <c r="K224" s="241"/>
      <c r="L224" s="41"/>
      <c r="M224" s="242" t="s">
        <v>1</v>
      </c>
      <c r="N224" s="243" t="s">
        <v>40</v>
      </c>
      <c r="O224" s="94"/>
      <c r="P224" s="244">
        <f>O224*H224</f>
        <v>0</v>
      </c>
      <c r="Q224" s="244">
        <v>0</v>
      </c>
      <c r="R224" s="244">
        <f>Q224*H224</f>
        <v>0</v>
      </c>
      <c r="S224" s="244">
        <v>0</v>
      </c>
      <c r="T224" s="245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46" t="s">
        <v>183</v>
      </c>
      <c r="AT224" s="246" t="s">
        <v>179</v>
      </c>
      <c r="AU224" s="246" t="s">
        <v>87</v>
      </c>
      <c r="AY224" s="14" t="s">
        <v>177</v>
      </c>
      <c r="BE224" s="247">
        <f>IF(N224="základná",J224,0)</f>
        <v>0</v>
      </c>
      <c r="BF224" s="247">
        <f>IF(N224="znížená",J224,0)</f>
        <v>0</v>
      </c>
      <c r="BG224" s="247">
        <f>IF(N224="zákl. prenesená",J224,0)</f>
        <v>0</v>
      </c>
      <c r="BH224" s="247">
        <f>IF(N224="zníž. prenesená",J224,0)</f>
        <v>0</v>
      </c>
      <c r="BI224" s="247">
        <f>IF(N224="nulová",J224,0)</f>
        <v>0</v>
      </c>
      <c r="BJ224" s="14" t="s">
        <v>87</v>
      </c>
      <c r="BK224" s="247">
        <f>ROUND(I224*H224,2)</f>
        <v>0</v>
      </c>
      <c r="BL224" s="14" t="s">
        <v>183</v>
      </c>
      <c r="BM224" s="246" t="s">
        <v>2463</v>
      </c>
    </row>
    <row r="225" s="2" customFormat="1" ht="16.5" customHeight="1">
      <c r="A225" s="35"/>
      <c r="B225" s="36"/>
      <c r="C225" s="248" t="s">
        <v>542</v>
      </c>
      <c r="D225" s="248" t="s">
        <v>270</v>
      </c>
      <c r="E225" s="249" t="s">
        <v>2464</v>
      </c>
      <c r="F225" s="250" t="s">
        <v>2462</v>
      </c>
      <c r="G225" s="251" t="s">
        <v>182</v>
      </c>
      <c r="H225" s="252">
        <v>10</v>
      </c>
      <c r="I225" s="253"/>
      <c r="J225" s="254">
        <f>ROUND(I225*H225,2)</f>
        <v>0</v>
      </c>
      <c r="K225" s="255"/>
      <c r="L225" s="256"/>
      <c r="M225" s="257" t="s">
        <v>1</v>
      </c>
      <c r="N225" s="258" t="s">
        <v>40</v>
      </c>
      <c r="O225" s="94"/>
      <c r="P225" s="244">
        <f>O225*H225</f>
        <v>0</v>
      </c>
      <c r="Q225" s="244">
        <v>0</v>
      </c>
      <c r="R225" s="244">
        <f>Q225*H225</f>
        <v>0</v>
      </c>
      <c r="S225" s="244">
        <v>0</v>
      </c>
      <c r="T225" s="245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46" t="s">
        <v>208</v>
      </c>
      <c r="AT225" s="246" t="s">
        <v>270</v>
      </c>
      <c r="AU225" s="246" t="s">
        <v>87</v>
      </c>
      <c r="AY225" s="14" t="s">
        <v>177</v>
      </c>
      <c r="BE225" s="247">
        <f>IF(N225="základná",J225,0)</f>
        <v>0</v>
      </c>
      <c r="BF225" s="247">
        <f>IF(N225="znížená",J225,0)</f>
        <v>0</v>
      </c>
      <c r="BG225" s="247">
        <f>IF(N225="zákl. prenesená",J225,0)</f>
        <v>0</v>
      </c>
      <c r="BH225" s="247">
        <f>IF(N225="zníž. prenesená",J225,0)</f>
        <v>0</v>
      </c>
      <c r="BI225" s="247">
        <f>IF(N225="nulová",J225,0)</f>
        <v>0</v>
      </c>
      <c r="BJ225" s="14" t="s">
        <v>87</v>
      </c>
      <c r="BK225" s="247">
        <f>ROUND(I225*H225,2)</f>
        <v>0</v>
      </c>
      <c r="BL225" s="14" t="s">
        <v>183</v>
      </c>
      <c r="BM225" s="246" t="s">
        <v>567</v>
      </c>
    </row>
    <row r="226" s="2" customFormat="1" ht="16.5" customHeight="1">
      <c r="A226" s="35"/>
      <c r="B226" s="36"/>
      <c r="C226" s="234" t="s">
        <v>546</v>
      </c>
      <c r="D226" s="234" t="s">
        <v>179</v>
      </c>
      <c r="E226" s="235" t="s">
        <v>2465</v>
      </c>
      <c r="F226" s="236" t="s">
        <v>2466</v>
      </c>
      <c r="G226" s="237" t="s">
        <v>182</v>
      </c>
      <c r="H226" s="238">
        <v>20</v>
      </c>
      <c r="I226" s="239"/>
      <c r="J226" s="240">
        <f>ROUND(I226*H226,2)</f>
        <v>0</v>
      </c>
      <c r="K226" s="241"/>
      <c r="L226" s="41"/>
      <c r="M226" s="242" t="s">
        <v>1</v>
      </c>
      <c r="N226" s="243" t="s">
        <v>40</v>
      </c>
      <c r="O226" s="94"/>
      <c r="P226" s="244">
        <f>O226*H226</f>
        <v>0</v>
      </c>
      <c r="Q226" s="244">
        <v>0</v>
      </c>
      <c r="R226" s="244">
        <f>Q226*H226</f>
        <v>0</v>
      </c>
      <c r="S226" s="244">
        <v>0</v>
      </c>
      <c r="T226" s="245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46" t="s">
        <v>183</v>
      </c>
      <c r="AT226" s="246" t="s">
        <v>179</v>
      </c>
      <c r="AU226" s="246" t="s">
        <v>87</v>
      </c>
      <c r="AY226" s="14" t="s">
        <v>177</v>
      </c>
      <c r="BE226" s="247">
        <f>IF(N226="základná",J226,0)</f>
        <v>0</v>
      </c>
      <c r="BF226" s="247">
        <f>IF(N226="znížená",J226,0)</f>
        <v>0</v>
      </c>
      <c r="BG226" s="247">
        <f>IF(N226="zákl. prenesená",J226,0)</f>
        <v>0</v>
      </c>
      <c r="BH226" s="247">
        <f>IF(N226="zníž. prenesená",J226,0)</f>
        <v>0</v>
      </c>
      <c r="BI226" s="247">
        <f>IF(N226="nulová",J226,0)</f>
        <v>0</v>
      </c>
      <c r="BJ226" s="14" t="s">
        <v>87</v>
      </c>
      <c r="BK226" s="247">
        <f>ROUND(I226*H226,2)</f>
        <v>0</v>
      </c>
      <c r="BL226" s="14" t="s">
        <v>183</v>
      </c>
      <c r="BM226" s="246" t="s">
        <v>2467</v>
      </c>
    </row>
    <row r="227" s="2" customFormat="1" ht="16.5" customHeight="1">
      <c r="A227" s="35"/>
      <c r="B227" s="36"/>
      <c r="C227" s="248" t="s">
        <v>550</v>
      </c>
      <c r="D227" s="248" t="s">
        <v>270</v>
      </c>
      <c r="E227" s="249" t="s">
        <v>2468</v>
      </c>
      <c r="F227" s="250" t="s">
        <v>2466</v>
      </c>
      <c r="G227" s="251" t="s">
        <v>182</v>
      </c>
      <c r="H227" s="252">
        <v>20</v>
      </c>
      <c r="I227" s="253"/>
      <c r="J227" s="254">
        <f>ROUND(I227*H227,2)</f>
        <v>0</v>
      </c>
      <c r="K227" s="255"/>
      <c r="L227" s="256"/>
      <c r="M227" s="257" t="s">
        <v>1</v>
      </c>
      <c r="N227" s="258" t="s">
        <v>40</v>
      </c>
      <c r="O227" s="94"/>
      <c r="P227" s="244">
        <f>O227*H227</f>
        <v>0</v>
      </c>
      <c r="Q227" s="244">
        <v>0</v>
      </c>
      <c r="R227" s="244">
        <f>Q227*H227</f>
        <v>0</v>
      </c>
      <c r="S227" s="244">
        <v>0</v>
      </c>
      <c r="T227" s="245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46" t="s">
        <v>208</v>
      </c>
      <c r="AT227" s="246" t="s">
        <v>270</v>
      </c>
      <c r="AU227" s="246" t="s">
        <v>87</v>
      </c>
      <c r="AY227" s="14" t="s">
        <v>177</v>
      </c>
      <c r="BE227" s="247">
        <f>IF(N227="základná",J227,0)</f>
        <v>0</v>
      </c>
      <c r="BF227" s="247">
        <f>IF(N227="znížená",J227,0)</f>
        <v>0</v>
      </c>
      <c r="BG227" s="247">
        <f>IF(N227="zákl. prenesená",J227,0)</f>
        <v>0</v>
      </c>
      <c r="BH227" s="247">
        <f>IF(N227="zníž. prenesená",J227,0)</f>
        <v>0</v>
      </c>
      <c r="BI227" s="247">
        <f>IF(N227="nulová",J227,0)</f>
        <v>0</v>
      </c>
      <c r="BJ227" s="14" t="s">
        <v>87</v>
      </c>
      <c r="BK227" s="247">
        <f>ROUND(I227*H227,2)</f>
        <v>0</v>
      </c>
      <c r="BL227" s="14" t="s">
        <v>183</v>
      </c>
      <c r="BM227" s="246" t="s">
        <v>576</v>
      </c>
    </row>
    <row r="228" s="2" customFormat="1" ht="16.5" customHeight="1">
      <c r="A228" s="35"/>
      <c r="B228" s="36"/>
      <c r="C228" s="234" t="s">
        <v>554</v>
      </c>
      <c r="D228" s="234" t="s">
        <v>179</v>
      </c>
      <c r="E228" s="235" t="s">
        <v>2469</v>
      </c>
      <c r="F228" s="236" t="s">
        <v>2470</v>
      </c>
      <c r="G228" s="237" t="s">
        <v>182</v>
      </c>
      <c r="H228" s="238">
        <v>100</v>
      </c>
      <c r="I228" s="239"/>
      <c r="J228" s="240">
        <f>ROUND(I228*H228,2)</f>
        <v>0</v>
      </c>
      <c r="K228" s="241"/>
      <c r="L228" s="41"/>
      <c r="M228" s="242" t="s">
        <v>1</v>
      </c>
      <c r="N228" s="243" t="s">
        <v>40</v>
      </c>
      <c r="O228" s="94"/>
      <c r="P228" s="244">
        <f>O228*H228</f>
        <v>0</v>
      </c>
      <c r="Q228" s="244">
        <v>0</v>
      </c>
      <c r="R228" s="244">
        <f>Q228*H228</f>
        <v>0</v>
      </c>
      <c r="S228" s="244">
        <v>0</v>
      </c>
      <c r="T228" s="245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46" t="s">
        <v>183</v>
      </c>
      <c r="AT228" s="246" t="s">
        <v>179</v>
      </c>
      <c r="AU228" s="246" t="s">
        <v>87</v>
      </c>
      <c r="AY228" s="14" t="s">
        <v>177</v>
      </c>
      <c r="BE228" s="247">
        <f>IF(N228="základná",J228,0)</f>
        <v>0</v>
      </c>
      <c r="BF228" s="247">
        <f>IF(N228="znížená",J228,0)</f>
        <v>0</v>
      </c>
      <c r="BG228" s="247">
        <f>IF(N228="zákl. prenesená",J228,0)</f>
        <v>0</v>
      </c>
      <c r="BH228" s="247">
        <f>IF(N228="zníž. prenesená",J228,0)</f>
        <v>0</v>
      </c>
      <c r="BI228" s="247">
        <f>IF(N228="nulová",J228,0)</f>
        <v>0</v>
      </c>
      <c r="BJ228" s="14" t="s">
        <v>87</v>
      </c>
      <c r="BK228" s="247">
        <f>ROUND(I228*H228,2)</f>
        <v>0</v>
      </c>
      <c r="BL228" s="14" t="s">
        <v>183</v>
      </c>
      <c r="BM228" s="246" t="s">
        <v>2471</v>
      </c>
    </row>
    <row r="229" s="2" customFormat="1" ht="16.5" customHeight="1">
      <c r="A229" s="35"/>
      <c r="B229" s="36"/>
      <c r="C229" s="248" t="s">
        <v>558</v>
      </c>
      <c r="D229" s="248" t="s">
        <v>270</v>
      </c>
      <c r="E229" s="249" t="s">
        <v>2472</v>
      </c>
      <c r="F229" s="250" t="s">
        <v>2470</v>
      </c>
      <c r="G229" s="251" t="s">
        <v>182</v>
      </c>
      <c r="H229" s="252">
        <v>100</v>
      </c>
      <c r="I229" s="253"/>
      <c r="J229" s="254">
        <f>ROUND(I229*H229,2)</f>
        <v>0</v>
      </c>
      <c r="K229" s="255"/>
      <c r="L229" s="256"/>
      <c r="M229" s="257" t="s">
        <v>1</v>
      </c>
      <c r="N229" s="258" t="s">
        <v>40</v>
      </c>
      <c r="O229" s="94"/>
      <c r="P229" s="244">
        <f>O229*H229</f>
        <v>0</v>
      </c>
      <c r="Q229" s="244">
        <v>0</v>
      </c>
      <c r="R229" s="244">
        <f>Q229*H229</f>
        <v>0</v>
      </c>
      <c r="S229" s="244">
        <v>0</v>
      </c>
      <c r="T229" s="245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46" t="s">
        <v>208</v>
      </c>
      <c r="AT229" s="246" t="s">
        <v>270</v>
      </c>
      <c r="AU229" s="246" t="s">
        <v>87</v>
      </c>
      <c r="AY229" s="14" t="s">
        <v>177</v>
      </c>
      <c r="BE229" s="247">
        <f>IF(N229="základná",J229,0)</f>
        <v>0</v>
      </c>
      <c r="BF229" s="247">
        <f>IF(N229="znížená",J229,0)</f>
        <v>0</v>
      </c>
      <c r="BG229" s="247">
        <f>IF(N229="zákl. prenesená",J229,0)</f>
        <v>0</v>
      </c>
      <c r="BH229" s="247">
        <f>IF(N229="zníž. prenesená",J229,0)</f>
        <v>0</v>
      </c>
      <c r="BI229" s="247">
        <f>IF(N229="nulová",J229,0)</f>
        <v>0</v>
      </c>
      <c r="BJ229" s="14" t="s">
        <v>87</v>
      </c>
      <c r="BK229" s="247">
        <f>ROUND(I229*H229,2)</f>
        <v>0</v>
      </c>
      <c r="BL229" s="14" t="s">
        <v>183</v>
      </c>
      <c r="BM229" s="246" t="s">
        <v>584</v>
      </c>
    </row>
    <row r="230" s="2" customFormat="1" ht="16.5" customHeight="1">
      <c r="A230" s="35"/>
      <c r="B230" s="36"/>
      <c r="C230" s="234" t="s">
        <v>562</v>
      </c>
      <c r="D230" s="234" t="s">
        <v>179</v>
      </c>
      <c r="E230" s="235" t="s">
        <v>2473</v>
      </c>
      <c r="F230" s="236" t="s">
        <v>2474</v>
      </c>
      <c r="G230" s="237" t="s">
        <v>182</v>
      </c>
      <c r="H230" s="238">
        <v>100</v>
      </c>
      <c r="I230" s="239"/>
      <c r="J230" s="240">
        <f>ROUND(I230*H230,2)</f>
        <v>0</v>
      </c>
      <c r="K230" s="241"/>
      <c r="L230" s="41"/>
      <c r="M230" s="242" t="s">
        <v>1</v>
      </c>
      <c r="N230" s="243" t="s">
        <v>40</v>
      </c>
      <c r="O230" s="94"/>
      <c r="P230" s="244">
        <f>O230*H230</f>
        <v>0</v>
      </c>
      <c r="Q230" s="244">
        <v>0</v>
      </c>
      <c r="R230" s="244">
        <f>Q230*H230</f>
        <v>0</v>
      </c>
      <c r="S230" s="244">
        <v>0</v>
      </c>
      <c r="T230" s="245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46" t="s">
        <v>183</v>
      </c>
      <c r="AT230" s="246" t="s">
        <v>179</v>
      </c>
      <c r="AU230" s="246" t="s">
        <v>87</v>
      </c>
      <c r="AY230" s="14" t="s">
        <v>177</v>
      </c>
      <c r="BE230" s="247">
        <f>IF(N230="základná",J230,0)</f>
        <v>0</v>
      </c>
      <c r="BF230" s="247">
        <f>IF(N230="znížená",J230,0)</f>
        <v>0</v>
      </c>
      <c r="BG230" s="247">
        <f>IF(N230="zákl. prenesená",J230,0)</f>
        <v>0</v>
      </c>
      <c r="BH230" s="247">
        <f>IF(N230="zníž. prenesená",J230,0)</f>
        <v>0</v>
      </c>
      <c r="BI230" s="247">
        <f>IF(N230="nulová",J230,0)</f>
        <v>0</v>
      </c>
      <c r="BJ230" s="14" t="s">
        <v>87</v>
      </c>
      <c r="BK230" s="247">
        <f>ROUND(I230*H230,2)</f>
        <v>0</v>
      </c>
      <c r="BL230" s="14" t="s">
        <v>183</v>
      </c>
      <c r="BM230" s="246" t="s">
        <v>2475</v>
      </c>
    </row>
    <row r="231" s="2" customFormat="1" ht="16.5" customHeight="1">
      <c r="A231" s="35"/>
      <c r="B231" s="36"/>
      <c r="C231" s="248" t="s">
        <v>567</v>
      </c>
      <c r="D231" s="248" t="s">
        <v>270</v>
      </c>
      <c r="E231" s="249" t="s">
        <v>2476</v>
      </c>
      <c r="F231" s="250" t="s">
        <v>2474</v>
      </c>
      <c r="G231" s="251" t="s">
        <v>182</v>
      </c>
      <c r="H231" s="252">
        <v>100</v>
      </c>
      <c r="I231" s="253"/>
      <c r="J231" s="254">
        <f>ROUND(I231*H231,2)</f>
        <v>0</v>
      </c>
      <c r="K231" s="255"/>
      <c r="L231" s="256"/>
      <c r="M231" s="257" t="s">
        <v>1</v>
      </c>
      <c r="N231" s="258" t="s">
        <v>40</v>
      </c>
      <c r="O231" s="94"/>
      <c r="P231" s="244">
        <f>O231*H231</f>
        <v>0</v>
      </c>
      <c r="Q231" s="244">
        <v>0</v>
      </c>
      <c r="R231" s="244">
        <f>Q231*H231</f>
        <v>0</v>
      </c>
      <c r="S231" s="244">
        <v>0</v>
      </c>
      <c r="T231" s="245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46" t="s">
        <v>208</v>
      </c>
      <c r="AT231" s="246" t="s">
        <v>270</v>
      </c>
      <c r="AU231" s="246" t="s">
        <v>87</v>
      </c>
      <c r="AY231" s="14" t="s">
        <v>177</v>
      </c>
      <c r="BE231" s="247">
        <f>IF(N231="základná",J231,0)</f>
        <v>0</v>
      </c>
      <c r="BF231" s="247">
        <f>IF(N231="znížená",J231,0)</f>
        <v>0</v>
      </c>
      <c r="BG231" s="247">
        <f>IF(N231="zákl. prenesená",J231,0)</f>
        <v>0</v>
      </c>
      <c r="BH231" s="247">
        <f>IF(N231="zníž. prenesená",J231,0)</f>
        <v>0</v>
      </c>
      <c r="BI231" s="247">
        <f>IF(N231="nulová",J231,0)</f>
        <v>0</v>
      </c>
      <c r="BJ231" s="14" t="s">
        <v>87</v>
      </c>
      <c r="BK231" s="247">
        <f>ROUND(I231*H231,2)</f>
        <v>0</v>
      </c>
      <c r="BL231" s="14" t="s">
        <v>183</v>
      </c>
      <c r="BM231" s="246" t="s">
        <v>592</v>
      </c>
    </row>
    <row r="232" s="2" customFormat="1" ht="16.5" customHeight="1">
      <c r="A232" s="35"/>
      <c r="B232" s="36"/>
      <c r="C232" s="234" t="s">
        <v>571</v>
      </c>
      <c r="D232" s="234" t="s">
        <v>179</v>
      </c>
      <c r="E232" s="235" t="s">
        <v>2477</v>
      </c>
      <c r="F232" s="236" t="s">
        <v>2478</v>
      </c>
      <c r="G232" s="237" t="s">
        <v>182</v>
      </c>
      <c r="H232" s="238">
        <v>600</v>
      </c>
      <c r="I232" s="239"/>
      <c r="J232" s="240">
        <f>ROUND(I232*H232,2)</f>
        <v>0</v>
      </c>
      <c r="K232" s="241"/>
      <c r="L232" s="41"/>
      <c r="M232" s="242" t="s">
        <v>1</v>
      </c>
      <c r="N232" s="243" t="s">
        <v>40</v>
      </c>
      <c r="O232" s="94"/>
      <c r="P232" s="244">
        <f>O232*H232</f>
        <v>0</v>
      </c>
      <c r="Q232" s="244">
        <v>0</v>
      </c>
      <c r="R232" s="244">
        <f>Q232*H232</f>
        <v>0</v>
      </c>
      <c r="S232" s="244">
        <v>0</v>
      </c>
      <c r="T232" s="245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46" t="s">
        <v>183</v>
      </c>
      <c r="AT232" s="246" t="s">
        <v>179</v>
      </c>
      <c r="AU232" s="246" t="s">
        <v>87</v>
      </c>
      <c r="AY232" s="14" t="s">
        <v>177</v>
      </c>
      <c r="BE232" s="247">
        <f>IF(N232="základná",J232,0)</f>
        <v>0</v>
      </c>
      <c r="BF232" s="247">
        <f>IF(N232="znížená",J232,0)</f>
        <v>0</v>
      </c>
      <c r="BG232" s="247">
        <f>IF(N232="zákl. prenesená",J232,0)</f>
        <v>0</v>
      </c>
      <c r="BH232" s="247">
        <f>IF(N232="zníž. prenesená",J232,0)</f>
        <v>0</v>
      </c>
      <c r="BI232" s="247">
        <f>IF(N232="nulová",J232,0)</f>
        <v>0</v>
      </c>
      <c r="BJ232" s="14" t="s">
        <v>87</v>
      </c>
      <c r="BK232" s="247">
        <f>ROUND(I232*H232,2)</f>
        <v>0</v>
      </c>
      <c r="BL232" s="14" t="s">
        <v>183</v>
      </c>
      <c r="BM232" s="246" t="s">
        <v>2479</v>
      </c>
    </row>
    <row r="233" s="2" customFormat="1" ht="16.5" customHeight="1">
      <c r="A233" s="35"/>
      <c r="B233" s="36"/>
      <c r="C233" s="248" t="s">
        <v>576</v>
      </c>
      <c r="D233" s="248" t="s">
        <v>270</v>
      </c>
      <c r="E233" s="249" t="s">
        <v>2480</v>
      </c>
      <c r="F233" s="250" t="s">
        <v>2478</v>
      </c>
      <c r="G233" s="251" t="s">
        <v>182</v>
      </c>
      <c r="H233" s="252">
        <v>600</v>
      </c>
      <c r="I233" s="253"/>
      <c r="J233" s="254">
        <f>ROUND(I233*H233,2)</f>
        <v>0</v>
      </c>
      <c r="K233" s="255"/>
      <c r="L233" s="256"/>
      <c r="M233" s="257" t="s">
        <v>1</v>
      </c>
      <c r="N233" s="258" t="s">
        <v>40</v>
      </c>
      <c r="O233" s="94"/>
      <c r="P233" s="244">
        <f>O233*H233</f>
        <v>0</v>
      </c>
      <c r="Q233" s="244">
        <v>0</v>
      </c>
      <c r="R233" s="244">
        <f>Q233*H233</f>
        <v>0</v>
      </c>
      <c r="S233" s="244">
        <v>0</v>
      </c>
      <c r="T233" s="245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46" t="s">
        <v>208</v>
      </c>
      <c r="AT233" s="246" t="s">
        <v>270</v>
      </c>
      <c r="AU233" s="246" t="s">
        <v>87</v>
      </c>
      <c r="AY233" s="14" t="s">
        <v>177</v>
      </c>
      <c r="BE233" s="247">
        <f>IF(N233="základná",J233,0)</f>
        <v>0</v>
      </c>
      <c r="BF233" s="247">
        <f>IF(N233="znížená",J233,0)</f>
        <v>0</v>
      </c>
      <c r="BG233" s="247">
        <f>IF(N233="zákl. prenesená",J233,0)</f>
        <v>0</v>
      </c>
      <c r="BH233" s="247">
        <f>IF(N233="zníž. prenesená",J233,0)</f>
        <v>0</v>
      </c>
      <c r="BI233" s="247">
        <f>IF(N233="nulová",J233,0)</f>
        <v>0</v>
      </c>
      <c r="BJ233" s="14" t="s">
        <v>87</v>
      </c>
      <c r="BK233" s="247">
        <f>ROUND(I233*H233,2)</f>
        <v>0</v>
      </c>
      <c r="BL233" s="14" t="s">
        <v>183</v>
      </c>
      <c r="BM233" s="246" t="s">
        <v>600</v>
      </c>
    </row>
    <row r="234" s="2" customFormat="1" ht="16.5" customHeight="1">
      <c r="A234" s="35"/>
      <c r="B234" s="36"/>
      <c r="C234" s="234" t="s">
        <v>580</v>
      </c>
      <c r="D234" s="234" t="s">
        <v>179</v>
      </c>
      <c r="E234" s="235" t="s">
        <v>2481</v>
      </c>
      <c r="F234" s="236" t="s">
        <v>2482</v>
      </c>
      <c r="G234" s="237" t="s">
        <v>182</v>
      </c>
      <c r="H234" s="238">
        <v>200</v>
      </c>
      <c r="I234" s="239"/>
      <c r="J234" s="240">
        <f>ROUND(I234*H234,2)</f>
        <v>0</v>
      </c>
      <c r="K234" s="241"/>
      <c r="L234" s="41"/>
      <c r="M234" s="242" t="s">
        <v>1</v>
      </c>
      <c r="N234" s="243" t="s">
        <v>40</v>
      </c>
      <c r="O234" s="94"/>
      <c r="P234" s="244">
        <f>O234*H234</f>
        <v>0</v>
      </c>
      <c r="Q234" s="244">
        <v>0</v>
      </c>
      <c r="R234" s="244">
        <f>Q234*H234</f>
        <v>0</v>
      </c>
      <c r="S234" s="244">
        <v>0</v>
      </c>
      <c r="T234" s="245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46" t="s">
        <v>183</v>
      </c>
      <c r="AT234" s="246" t="s">
        <v>179</v>
      </c>
      <c r="AU234" s="246" t="s">
        <v>87</v>
      </c>
      <c r="AY234" s="14" t="s">
        <v>177</v>
      </c>
      <c r="BE234" s="247">
        <f>IF(N234="základná",J234,0)</f>
        <v>0</v>
      </c>
      <c r="BF234" s="247">
        <f>IF(N234="znížená",J234,0)</f>
        <v>0</v>
      </c>
      <c r="BG234" s="247">
        <f>IF(N234="zákl. prenesená",J234,0)</f>
        <v>0</v>
      </c>
      <c r="BH234" s="247">
        <f>IF(N234="zníž. prenesená",J234,0)</f>
        <v>0</v>
      </c>
      <c r="BI234" s="247">
        <f>IF(N234="nulová",J234,0)</f>
        <v>0</v>
      </c>
      <c r="BJ234" s="14" t="s">
        <v>87</v>
      </c>
      <c r="BK234" s="247">
        <f>ROUND(I234*H234,2)</f>
        <v>0</v>
      </c>
      <c r="BL234" s="14" t="s">
        <v>183</v>
      </c>
      <c r="BM234" s="246" t="s">
        <v>2483</v>
      </c>
    </row>
    <row r="235" s="2" customFormat="1" ht="16.5" customHeight="1">
      <c r="A235" s="35"/>
      <c r="B235" s="36"/>
      <c r="C235" s="248" t="s">
        <v>584</v>
      </c>
      <c r="D235" s="248" t="s">
        <v>270</v>
      </c>
      <c r="E235" s="249" t="s">
        <v>2484</v>
      </c>
      <c r="F235" s="250" t="s">
        <v>2482</v>
      </c>
      <c r="G235" s="251" t="s">
        <v>182</v>
      </c>
      <c r="H235" s="252">
        <v>200</v>
      </c>
      <c r="I235" s="253"/>
      <c r="J235" s="254">
        <f>ROUND(I235*H235,2)</f>
        <v>0</v>
      </c>
      <c r="K235" s="255"/>
      <c r="L235" s="256"/>
      <c r="M235" s="257" t="s">
        <v>1</v>
      </c>
      <c r="N235" s="258" t="s">
        <v>40</v>
      </c>
      <c r="O235" s="94"/>
      <c r="P235" s="244">
        <f>O235*H235</f>
        <v>0</v>
      </c>
      <c r="Q235" s="244">
        <v>0</v>
      </c>
      <c r="R235" s="244">
        <f>Q235*H235</f>
        <v>0</v>
      </c>
      <c r="S235" s="244">
        <v>0</v>
      </c>
      <c r="T235" s="245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46" t="s">
        <v>208</v>
      </c>
      <c r="AT235" s="246" t="s">
        <v>270</v>
      </c>
      <c r="AU235" s="246" t="s">
        <v>87</v>
      </c>
      <c r="AY235" s="14" t="s">
        <v>177</v>
      </c>
      <c r="BE235" s="247">
        <f>IF(N235="základná",J235,0)</f>
        <v>0</v>
      </c>
      <c r="BF235" s="247">
        <f>IF(N235="znížená",J235,0)</f>
        <v>0</v>
      </c>
      <c r="BG235" s="247">
        <f>IF(N235="zákl. prenesená",J235,0)</f>
        <v>0</v>
      </c>
      <c r="BH235" s="247">
        <f>IF(N235="zníž. prenesená",J235,0)</f>
        <v>0</v>
      </c>
      <c r="BI235" s="247">
        <f>IF(N235="nulová",J235,0)</f>
        <v>0</v>
      </c>
      <c r="BJ235" s="14" t="s">
        <v>87</v>
      </c>
      <c r="BK235" s="247">
        <f>ROUND(I235*H235,2)</f>
        <v>0</v>
      </c>
      <c r="BL235" s="14" t="s">
        <v>183</v>
      </c>
      <c r="BM235" s="246" t="s">
        <v>608</v>
      </c>
    </row>
    <row r="236" s="2" customFormat="1" ht="16.5" customHeight="1">
      <c r="A236" s="35"/>
      <c r="B236" s="36"/>
      <c r="C236" s="234" t="s">
        <v>588</v>
      </c>
      <c r="D236" s="234" t="s">
        <v>179</v>
      </c>
      <c r="E236" s="235" t="s">
        <v>2485</v>
      </c>
      <c r="F236" s="236" t="s">
        <v>2486</v>
      </c>
      <c r="G236" s="237" t="s">
        <v>182</v>
      </c>
      <c r="H236" s="238">
        <v>50</v>
      </c>
      <c r="I236" s="239"/>
      <c r="J236" s="240">
        <f>ROUND(I236*H236,2)</f>
        <v>0</v>
      </c>
      <c r="K236" s="241"/>
      <c r="L236" s="41"/>
      <c r="M236" s="242" t="s">
        <v>1</v>
      </c>
      <c r="N236" s="243" t="s">
        <v>40</v>
      </c>
      <c r="O236" s="94"/>
      <c r="P236" s="244">
        <f>O236*H236</f>
        <v>0</v>
      </c>
      <c r="Q236" s="244">
        <v>0</v>
      </c>
      <c r="R236" s="244">
        <f>Q236*H236</f>
        <v>0</v>
      </c>
      <c r="S236" s="244">
        <v>0</v>
      </c>
      <c r="T236" s="245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46" t="s">
        <v>183</v>
      </c>
      <c r="AT236" s="246" t="s">
        <v>179</v>
      </c>
      <c r="AU236" s="246" t="s">
        <v>87</v>
      </c>
      <c r="AY236" s="14" t="s">
        <v>177</v>
      </c>
      <c r="BE236" s="247">
        <f>IF(N236="základná",J236,0)</f>
        <v>0</v>
      </c>
      <c r="BF236" s="247">
        <f>IF(N236="znížená",J236,0)</f>
        <v>0</v>
      </c>
      <c r="BG236" s="247">
        <f>IF(N236="zákl. prenesená",J236,0)</f>
        <v>0</v>
      </c>
      <c r="BH236" s="247">
        <f>IF(N236="zníž. prenesená",J236,0)</f>
        <v>0</v>
      </c>
      <c r="BI236" s="247">
        <f>IF(N236="nulová",J236,0)</f>
        <v>0</v>
      </c>
      <c r="BJ236" s="14" t="s">
        <v>87</v>
      </c>
      <c r="BK236" s="247">
        <f>ROUND(I236*H236,2)</f>
        <v>0</v>
      </c>
      <c r="BL236" s="14" t="s">
        <v>183</v>
      </c>
      <c r="BM236" s="246" t="s">
        <v>2487</v>
      </c>
    </row>
    <row r="237" s="2" customFormat="1" ht="16.5" customHeight="1">
      <c r="A237" s="35"/>
      <c r="B237" s="36"/>
      <c r="C237" s="248" t="s">
        <v>592</v>
      </c>
      <c r="D237" s="248" t="s">
        <v>270</v>
      </c>
      <c r="E237" s="249" t="s">
        <v>2488</v>
      </c>
      <c r="F237" s="250" t="s">
        <v>2486</v>
      </c>
      <c r="G237" s="251" t="s">
        <v>182</v>
      </c>
      <c r="H237" s="252">
        <v>50</v>
      </c>
      <c r="I237" s="253"/>
      <c r="J237" s="254">
        <f>ROUND(I237*H237,2)</f>
        <v>0</v>
      </c>
      <c r="K237" s="255"/>
      <c r="L237" s="256"/>
      <c r="M237" s="257" t="s">
        <v>1</v>
      </c>
      <c r="N237" s="258" t="s">
        <v>40</v>
      </c>
      <c r="O237" s="94"/>
      <c r="P237" s="244">
        <f>O237*H237</f>
        <v>0</v>
      </c>
      <c r="Q237" s="244">
        <v>0</v>
      </c>
      <c r="R237" s="244">
        <f>Q237*H237</f>
        <v>0</v>
      </c>
      <c r="S237" s="244">
        <v>0</v>
      </c>
      <c r="T237" s="245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46" t="s">
        <v>208</v>
      </c>
      <c r="AT237" s="246" t="s">
        <v>270</v>
      </c>
      <c r="AU237" s="246" t="s">
        <v>87</v>
      </c>
      <c r="AY237" s="14" t="s">
        <v>177</v>
      </c>
      <c r="BE237" s="247">
        <f>IF(N237="základná",J237,0)</f>
        <v>0</v>
      </c>
      <c r="BF237" s="247">
        <f>IF(N237="znížená",J237,0)</f>
        <v>0</v>
      </c>
      <c r="BG237" s="247">
        <f>IF(N237="zákl. prenesená",J237,0)</f>
        <v>0</v>
      </c>
      <c r="BH237" s="247">
        <f>IF(N237="zníž. prenesená",J237,0)</f>
        <v>0</v>
      </c>
      <c r="BI237" s="247">
        <f>IF(N237="nulová",J237,0)</f>
        <v>0</v>
      </c>
      <c r="BJ237" s="14" t="s">
        <v>87</v>
      </c>
      <c r="BK237" s="247">
        <f>ROUND(I237*H237,2)</f>
        <v>0</v>
      </c>
      <c r="BL237" s="14" t="s">
        <v>183</v>
      </c>
      <c r="BM237" s="246" t="s">
        <v>616</v>
      </c>
    </row>
    <row r="238" s="2" customFormat="1" ht="24.15" customHeight="1">
      <c r="A238" s="35"/>
      <c r="B238" s="36"/>
      <c r="C238" s="234" t="s">
        <v>596</v>
      </c>
      <c r="D238" s="234" t="s">
        <v>179</v>
      </c>
      <c r="E238" s="235" t="s">
        <v>2489</v>
      </c>
      <c r="F238" s="236" t="s">
        <v>2490</v>
      </c>
      <c r="G238" s="237" t="s">
        <v>371</v>
      </c>
      <c r="H238" s="238">
        <v>1</v>
      </c>
      <c r="I238" s="239"/>
      <c r="J238" s="240">
        <f>ROUND(I238*H238,2)</f>
        <v>0</v>
      </c>
      <c r="K238" s="241"/>
      <c r="L238" s="41"/>
      <c r="M238" s="242" t="s">
        <v>1</v>
      </c>
      <c r="N238" s="243" t="s">
        <v>40</v>
      </c>
      <c r="O238" s="94"/>
      <c r="P238" s="244">
        <f>O238*H238</f>
        <v>0</v>
      </c>
      <c r="Q238" s="244">
        <v>0</v>
      </c>
      <c r="R238" s="244">
        <f>Q238*H238</f>
        <v>0</v>
      </c>
      <c r="S238" s="244">
        <v>0</v>
      </c>
      <c r="T238" s="245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46" t="s">
        <v>183</v>
      </c>
      <c r="AT238" s="246" t="s">
        <v>179</v>
      </c>
      <c r="AU238" s="246" t="s">
        <v>87</v>
      </c>
      <c r="AY238" s="14" t="s">
        <v>177</v>
      </c>
      <c r="BE238" s="247">
        <f>IF(N238="základná",J238,0)</f>
        <v>0</v>
      </c>
      <c r="BF238" s="247">
        <f>IF(N238="znížená",J238,0)</f>
        <v>0</v>
      </c>
      <c r="BG238" s="247">
        <f>IF(N238="zákl. prenesená",J238,0)</f>
        <v>0</v>
      </c>
      <c r="BH238" s="247">
        <f>IF(N238="zníž. prenesená",J238,0)</f>
        <v>0</v>
      </c>
      <c r="BI238" s="247">
        <f>IF(N238="nulová",J238,0)</f>
        <v>0</v>
      </c>
      <c r="BJ238" s="14" t="s">
        <v>87</v>
      </c>
      <c r="BK238" s="247">
        <f>ROUND(I238*H238,2)</f>
        <v>0</v>
      </c>
      <c r="BL238" s="14" t="s">
        <v>183</v>
      </c>
      <c r="BM238" s="246" t="s">
        <v>2491</v>
      </c>
    </row>
    <row r="239" s="2" customFormat="1" ht="24.15" customHeight="1">
      <c r="A239" s="35"/>
      <c r="B239" s="36"/>
      <c r="C239" s="248" t="s">
        <v>600</v>
      </c>
      <c r="D239" s="248" t="s">
        <v>270</v>
      </c>
      <c r="E239" s="249" t="s">
        <v>2492</v>
      </c>
      <c r="F239" s="250" t="s">
        <v>2490</v>
      </c>
      <c r="G239" s="251" t="s">
        <v>371</v>
      </c>
      <c r="H239" s="252">
        <v>1</v>
      </c>
      <c r="I239" s="253"/>
      <c r="J239" s="254">
        <f>ROUND(I239*H239,2)</f>
        <v>0</v>
      </c>
      <c r="K239" s="255"/>
      <c r="L239" s="256"/>
      <c r="M239" s="257" t="s">
        <v>1</v>
      </c>
      <c r="N239" s="258" t="s">
        <v>40</v>
      </c>
      <c r="O239" s="94"/>
      <c r="P239" s="244">
        <f>O239*H239</f>
        <v>0</v>
      </c>
      <c r="Q239" s="244">
        <v>0</v>
      </c>
      <c r="R239" s="244">
        <f>Q239*H239</f>
        <v>0</v>
      </c>
      <c r="S239" s="244">
        <v>0</v>
      </c>
      <c r="T239" s="245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46" t="s">
        <v>208</v>
      </c>
      <c r="AT239" s="246" t="s">
        <v>270</v>
      </c>
      <c r="AU239" s="246" t="s">
        <v>87</v>
      </c>
      <c r="AY239" s="14" t="s">
        <v>177</v>
      </c>
      <c r="BE239" s="247">
        <f>IF(N239="základná",J239,0)</f>
        <v>0</v>
      </c>
      <c r="BF239" s="247">
        <f>IF(N239="znížená",J239,0)</f>
        <v>0</v>
      </c>
      <c r="BG239" s="247">
        <f>IF(N239="zákl. prenesená",J239,0)</f>
        <v>0</v>
      </c>
      <c r="BH239" s="247">
        <f>IF(N239="zníž. prenesená",J239,0)</f>
        <v>0</v>
      </c>
      <c r="BI239" s="247">
        <f>IF(N239="nulová",J239,0)</f>
        <v>0</v>
      </c>
      <c r="BJ239" s="14" t="s">
        <v>87</v>
      </c>
      <c r="BK239" s="247">
        <f>ROUND(I239*H239,2)</f>
        <v>0</v>
      </c>
      <c r="BL239" s="14" t="s">
        <v>183</v>
      </c>
      <c r="BM239" s="246" t="s">
        <v>624</v>
      </c>
    </row>
    <row r="240" s="2" customFormat="1" ht="16.5" customHeight="1">
      <c r="A240" s="35"/>
      <c r="B240" s="36"/>
      <c r="C240" s="234" t="s">
        <v>604</v>
      </c>
      <c r="D240" s="234" t="s">
        <v>179</v>
      </c>
      <c r="E240" s="235" t="s">
        <v>2493</v>
      </c>
      <c r="F240" s="236" t="s">
        <v>2494</v>
      </c>
      <c r="G240" s="237" t="s">
        <v>371</v>
      </c>
      <c r="H240" s="238">
        <v>1</v>
      </c>
      <c r="I240" s="239"/>
      <c r="J240" s="240">
        <f>ROUND(I240*H240,2)</f>
        <v>0</v>
      </c>
      <c r="K240" s="241"/>
      <c r="L240" s="41"/>
      <c r="M240" s="242" t="s">
        <v>1</v>
      </c>
      <c r="N240" s="243" t="s">
        <v>40</v>
      </c>
      <c r="O240" s="94"/>
      <c r="P240" s="244">
        <f>O240*H240</f>
        <v>0</v>
      </c>
      <c r="Q240" s="244">
        <v>0</v>
      </c>
      <c r="R240" s="244">
        <f>Q240*H240</f>
        <v>0</v>
      </c>
      <c r="S240" s="244">
        <v>0</v>
      </c>
      <c r="T240" s="245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46" t="s">
        <v>183</v>
      </c>
      <c r="AT240" s="246" t="s">
        <v>179</v>
      </c>
      <c r="AU240" s="246" t="s">
        <v>87</v>
      </c>
      <c r="AY240" s="14" t="s">
        <v>177</v>
      </c>
      <c r="BE240" s="247">
        <f>IF(N240="základná",J240,0)</f>
        <v>0</v>
      </c>
      <c r="BF240" s="247">
        <f>IF(N240="znížená",J240,0)</f>
        <v>0</v>
      </c>
      <c r="BG240" s="247">
        <f>IF(N240="zákl. prenesená",J240,0)</f>
        <v>0</v>
      </c>
      <c r="BH240" s="247">
        <f>IF(N240="zníž. prenesená",J240,0)</f>
        <v>0</v>
      </c>
      <c r="BI240" s="247">
        <f>IF(N240="nulová",J240,0)</f>
        <v>0</v>
      </c>
      <c r="BJ240" s="14" t="s">
        <v>87</v>
      </c>
      <c r="BK240" s="247">
        <f>ROUND(I240*H240,2)</f>
        <v>0</v>
      </c>
      <c r="BL240" s="14" t="s">
        <v>183</v>
      </c>
      <c r="BM240" s="246" t="s">
        <v>2495</v>
      </c>
    </row>
    <row r="241" s="2" customFormat="1" ht="16.5" customHeight="1">
      <c r="A241" s="35"/>
      <c r="B241" s="36"/>
      <c r="C241" s="248" t="s">
        <v>608</v>
      </c>
      <c r="D241" s="248" t="s">
        <v>270</v>
      </c>
      <c r="E241" s="249" t="s">
        <v>2496</v>
      </c>
      <c r="F241" s="250" t="s">
        <v>2494</v>
      </c>
      <c r="G241" s="251" t="s">
        <v>371</v>
      </c>
      <c r="H241" s="252">
        <v>1</v>
      </c>
      <c r="I241" s="253"/>
      <c r="J241" s="254">
        <f>ROUND(I241*H241,2)</f>
        <v>0</v>
      </c>
      <c r="K241" s="255"/>
      <c r="L241" s="256"/>
      <c r="M241" s="257" t="s">
        <v>1</v>
      </c>
      <c r="N241" s="258" t="s">
        <v>40</v>
      </c>
      <c r="O241" s="94"/>
      <c r="P241" s="244">
        <f>O241*H241</f>
        <v>0</v>
      </c>
      <c r="Q241" s="244">
        <v>0</v>
      </c>
      <c r="R241" s="244">
        <f>Q241*H241</f>
        <v>0</v>
      </c>
      <c r="S241" s="244">
        <v>0</v>
      </c>
      <c r="T241" s="245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46" t="s">
        <v>208</v>
      </c>
      <c r="AT241" s="246" t="s">
        <v>270</v>
      </c>
      <c r="AU241" s="246" t="s">
        <v>87</v>
      </c>
      <c r="AY241" s="14" t="s">
        <v>177</v>
      </c>
      <c r="BE241" s="247">
        <f>IF(N241="základná",J241,0)</f>
        <v>0</v>
      </c>
      <c r="BF241" s="247">
        <f>IF(N241="znížená",J241,0)</f>
        <v>0</v>
      </c>
      <c r="BG241" s="247">
        <f>IF(N241="zákl. prenesená",J241,0)</f>
        <v>0</v>
      </c>
      <c r="BH241" s="247">
        <f>IF(N241="zníž. prenesená",J241,0)</f>
        <v>0</v>
      </c>
      <c r="BI241" s="247">
        <f>IF(N241="nulová",J241,0)</f>
        <v>0</v>
      </c>
      <c r="BJ241" s="14" t="s">
        <v>87</v>
      </c>
      <c r="BK241" s="247">
        <f>ROUND(I241*H241,2)</f>
        <v>0</v>
      </c>
      <c r="BL241" s="14" t="s">
        <v>183</v>
      </c>
      <c r="BM241" s="246" t="s">
        <v>632</v>
      </c>
    </row>
    <row r="242" s="2" customFormat="1" ht="16.5" customHeight="1">
      <c r="A242" s="35"/>
      <c r="B242" s="36"/>
      <c r="C242" s="234" t="s">
        <v>612</v>
      </c>
      <c r="D242" s="234" t="s">
        <v>179</v>
      </c>
      <c r="E242" s="235" t="s">
        <v>2497</v>
      </c>
      <c r="F242" s="236" t="s">
        <v>2498</v>
      </c>
      <c r="G242" s="237" t="s">
        <v>371</v>
      </c>
      <c r="H242" s="238">
        <v>8</v>
      </c>
      <c r="I242" s="239"/>
      <c r="J242" s="240">
        <f>ROUND(I242*H242,2)</f>
        <v>0</v>
      </c>
      <c r="K242" s="241"/>
      <c r="L242" s="41"/>
      <c r="M242" s="242" t="s">
        <v>1</v>
      </c>
      <c r="N242" s="243" t="s">
        <v>40</v>
      </c>
      <c r="O242" s="94"/>
      <c r="P242" s="244">
        <f>O242*H242</f>
        <v>0</v>
      </c>
      <c r="Q242" s="244">
        <v>0</v>
      </c>
      <c r="R242" s="244">
        <f>Q242*H242</f>
        <v>0</v>
      </c>
      <c r="S242" s="244">
        <v>0</v>
      </c>
      <c r="T242" s="245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46" t="s">
        <v>183</v>
      </c>
      <c r="AT242" s="246" t="s">
        <v>179</v>
      </c>
      <c r="AU242" s="246" t="s">
        <v>87</v>
      </c>
      <c r="AY242" s="14" t="s">
        <v>177</v>
      </c>
      <c r="BE242" s="247">
        <f>IF(N242="základná",J242,0)</f>
        <v>0</v>
      </c>
      <c r="BF242" s="247">
        <f>IF(N242="znížená",J242,0)</f>
        <v>0</v>
      </c>
      <c r="BG242" s="247">
        <f>IF(N242="zákl. prenesená",J242,0)</f>
        <v>0</v>
      </c>
      <c r="BH242" s="247">
        <f>IF(N242="zníž. prenesená",J242,0)</f>
        <v>0</v>
      </c>
      <c r="BI242" s="247">
        <f>IF(N242="nulová",J242,0)</f>
        <v>0</v>
      </c>
      <c r="BJ242" s="14" t="s">
        <v>87</v>
      </c>
      <c r="BK242" s="247">
        <f>ROUND(I242*H242,2)</f>
        <v>0</v>
      </c>
      <c r="BL242" s="14" t="s">
        <v>183</v>
      </c>
      <c r="BM242" s="246" t="s">
        <v>2499</v>
      </c>
    </row>
    <row r="243" s="2" customFormat="1" ht="16.5" customHeight="1">
      <c r="A243" s="35"/>
      <c r="B243" s="36"/>
      <c r="C243" s="248" t="s">
        <v>616</v>
      </c>
      <c r="D243" s="248" t="s">
        <v>270</v>
      </c>
      <c r="E243" s="249" t="s">
        <v>2500</v>
      </c>
      <c r="F243" s="250" t="s">
        <v>2498</v>
      </c>
      <c r="G243" s="251" t="s">
        <v>371</v>
      </c>
      <c r="H243" s="252">
        <v>8</v>
      </c>
      <c r="I243" s="253"/>
      <c r="J243" s="254">
        <f>ROUND(I243*H243,2)</f>
        <v>0</v>
      </c>
      <c r="K243" s="255"/>
      <c r="L243" s="256"/>
      <c r="M243" s="257" t="s">
        <v>1</v>
      </c>
      <c r="N243" s="258" t="s">
        <v>40</v>
      </c>
      <c r="O243" s="94"/>
      <c r="P243" s="244">
        <f>O243*H243</f>
        <v>0</v>
      </c>
      <c r="Q243" s="244">
        <v>0</v>
      </c>
      <c r="R243" s="244">
        <f>Q243*H243</f>
        <v>0</v>
      </c>
      <c r="S243" s="244">
        <v>0</v>
      </c>
      <c r="T243" s="245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46" t="s">
        <v>208</v>
      </c>
      <c r="AT243" s="246" t="s">
        <v>270</v>
      </c>
      <c r="AU243" s="246" t="s">
        <v>87</v>
      </c>
      <c r="AY243" s="14" t="s">
        <v>177</v>
      </c>
      <c r="BE243" s="247">
        <f>IF(N243="základná",J243,0)</f>
        <v>0</v>
      </c>
      <c r="BF243" s="247">
        <f>IF(N243="znížená",J243,0)</f>
        <v>0</v>
      </c>
      <c r="BG243" s="247">
        <f>IF(N243="zákl. prenesená",J243,0)</f>
        <v>0</v>
      </c>
      <c r="BH243" s="247">
        <f>IF(N243="zníž. prenesená",J243,0)</f>
        <v>0</v>
      </c>
      <c r="BI243" s="247">
        <f>IF(N243="nulová",J243,0)</f>
        <v>0</v>
      </c>
      <c r="BJ243" s="14" t="s">
        <v>87</v>
      </c>
      <c r="BK243" s="247">
        <f>ROUND(I243*H243,2)</f>
        <v>0</v>
      </c>
      <c r="BL243" s="14" t="s">
        <v>183</v>
      </c>
      <c r="BM243" s="246" t="s">
        <v>640</v>
      </c>
    </row>
    <row r="244" s="2" customFormat="1" ht="24.15" customHeight="1">
      <c r="A244" s="35"/>
      <c r="B244" s="36"/>
      <c r="C244" s="234" t="s">
        <v>620</v>
      </c>
      <c r="D244" s="234" t="s">
        <v>179</v>
      </c>
      <c r="E244" s="235" t="s">
        <v>2501</v>
      </c>
      <c r="F244" s="236" t="s">
        <v>2502</v>
      </c>
      <c r="G244" s="237" t="s">
        <v>371</v>
      </c>
      <c r="H244" s="238">
        <v>2</v>
      </c>
      <c r="I244" s="239"/>
      <c r="J244" s="240">
        <f>ROUND(I244*H244,2)</f>
        <v>0</v>
      </c>
      <c r="K244" s="241"/>
      <c r="L244" s="41"/>
      <c r="M244" s="242" t="s">
        <v>1</v>
      </c>
      <c r="N244" s="243" t="s">
        <v>40</v>
      </c>
      <c r="O244" s="94"/>
      <c r="P244" s="244">
        <f>O244*H244</f>
        <v>0</v>
      </c>
      <c r="Q244" s="244">
        <v>0</v>
      </c>
      <c r="R244" s="244">
        <f>Q244*H244</f>
        <v>0</v>
      </c>
      <c r="S244" s="244">
        <v>0</v>
      </c>
      <c r="T244" s="245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46" t="s">
        <v>183</v>
      </c>
      <c r="AT244" s="246" t="s">
        <v>179</v>
      </c>
      <c r="AU244" s="246" t="s">
        <v>87</v>
      </c>
      <c r="AY244" s="14" t="s">
        <v>177</v>
      </c>
      <c r="BE244" s="247">
        <f>IF(N244="základná",J244,0)</f>
        <v>0</v>
      </c>
      <c r="BF244" s="247">
        <f>IF(N244="znížená",J244,0)</f>
        <v>0</v>
      </c>
      <c r="BG244" s="247">
        <f>IF(N244="zákl. prenesená",J244,0)</f>
        <v>0</v>
      </c>
      <c r="BH244" s="247">
        <f>IF(N244="zníž. prenesená",J244,0)</f>
        <v>0</v>
      </c>
      <c r="BI244" s="247">
        <f>IF(N244="nulová",J244,0)</f>
        <v>0</v>
      </c>
      <c r="BJ244" s="14" t="s">
        <v>87</v>
      </c>
      <c r="BK244" s="247">
        <f>ROUND(I244*H244,2)</f>
        <v>0</v>
      </c>
      <c r="BL244" s="14" t="s">
        <v>183</v>
      </c>
      <c r="BM244" s="246" t="s">
        <v>2503</v>
      </c>
    </row>
    <row r="245" s="2" customFormat="1" ht="24.15" customHeight="1">
      <c r="A245" s="35"/>
      <c r="B245" s="36"/>
      <c r="C245" s="248" t="s">
        <v>624</v>
      </c>
      <c r="D245" s="248" t="s">
        <v>270</v>
      </c>
      <c r="E245" s="249" t="s">
        <v>2504</v>
      </c>
      <c r="F245" s="250" t="s">
        <v>2502</v>
      </c>
      <c r="G245" s="251" t="s">
        <v>371</v>
      </c>
      <c r="H245" s="252">
        <v>2</v>
      </c>
      <c r="I245" s="253"/>
      <c r="J245" s="254">
        <f>ROUND(I245*H245,2)</f>
        <v>0</v>
      </c>
      <c r="K245" s="255"/>
      <c r="L245" s="256"/>
      <c r="M245" s="257" t="s">
        <v>1</v>
      </c>
      <c r="N245" s="258" t="s">
        <v>40</v>
      </c>
      <c r="O245" s="94"/>
      <c r="P245" s="244">
        <f>O245*H245</f>
        <v>0</v>
      </c>
      <c r="Q245" s="244">
        <v>0</v>
      </c>
      <c r="R245" s="244">
        <f>Q245*H245</f>
        <v>0</v>
      </c>
      <c r="S245" s="244">
        <v>0</v>
      </c>
      <c r="T245" s="245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46" t="s">
        <v>208</v>
      </c>
      <c r="AT245" s="246" t="s">
        <v>270</v>
      </c>
      <c r="AU245" s="246" t="s">
        <v>87</v>
      </c>
      <c r="AY245" s="14" t="s">
        <v>177</v>
      </c>
      <c r="BE245" s="247">
        <f>IF(N245="základná",J245,0)</f>
        <v>0</v>
      </c>
      <c r="BF245" s="247">
        <f>IF(N245="znížená",J245,0)</f>
        <v>0</v>
      </c>
      <c r="BG245" s="247">
        <f>IF(N245="zákl. prenesená",J245,0)</f>
        <v>0</v>
      </c>
      <c r="BH245" s="247">
        <f>IF(N245="zníž. prenesená",J245,0)</f>
        <v>0</v>
      </c>
      <c r="BI245" s="247">
        <f>IF(N245="nulová",J245,0)</f>
        <v>0</v>
      </c>
      <c r="BJ245" s="14" t="s">
        <v>87</v>
      </c>
      <c r="BK245" s="247">
        <f>ROUND(I245*H245,2)</f>
        <v>0</v>
      </c>
      <c r="BL245" s="14" t="s">
        <v>183</v>
      </c>
      <c r="BM245" s="246" t="s">
        <v>648</v>
      </c>
    </row>
    <row r="246" s="2" customFormat="1" ht="21.75" customHeight="1">
      <c r="A246" s="35"/>
      <c r="B246" s="36"/>
      <c r="C246" s="234" t="s">
        <v>628</v>
      </c>
      <c r="D246" s="234" t="s">
        <v>179</v>
      </c>
      <c r="E246" s="235" t="s">
        <v>2505</v>
      </c>
      <c r="F246" s="236" t="s">
        <v>2506</v>
      </c>
      <c r="G246" s="237" t="s">
        <v>182</v>
      </c>
      <c r="H246" s="238">
        <v>300</v>
      </c>
      <c r="I246" s="239"/>
      <c r="J246" s="240">
        <f>ROUND(I246*H246,2)</f>
        <v>0</v>
      </c>
      <c r="K246" s="241"/>
      <c r="L246" s="41"/>
      <c r="M246" s="242" t="s">
        <v>1</v>
      </c>
      <c r="N246" s="243" t="s">
        <v>40</v>
      </c>
      <c r="O246" s="94"/>
      <c r="P246" s="244">
        <f>O246*H246</f>
        <v>0</v>
      </c>
      <c r="Q246" s="244">
        <v>0</v>
      </c>
      <c r="R246" s="244">
        <f>Q246*H246</f>
        <v>0</v>
      </c>
      <c r="S246" s="244">
        <v>0</v>
      </c>
      <c r="T246" s="245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46" t="s">
        <v>183</v>
      </c>
      <c r="AT246" s="246" t="s">
        <v>179</v>
      </c>
      <c r="AU246" s="246" t="s">
        <v>87</v>
      </c>
      <c r="AY246" s="14" t="s">
        <v>177</v>
      </c>
      <c r="BE246" s="247">
        <f>IF(N246="základná",J246,0)</f>
        <v>0</v>
      </c>
      <c r="BF246" s="247">
        <f>IF(N246="znížená",J246,0)</f>
        <v>0</v>
      </c>
      <c r="BG246" s="247">
        <f>IF(N246="zákl. prenesená",J246,0)</f>
        <v>0</v>
      </c>
      <c r="BH246" s="247">
        <f>IF(N246="zníž. prenesená",J246,0)</f>
        <v>0</v>
      </c>
      <c r="BI246" s="247">
        <f>IF(N246="nulová",J246,0)</f>
        <v>0</v>
      </c>
      <c r="BJ246" s="14" t="s">
        <v>87</v>
      </c>
      <c r="BK246" s="247">
        <f>ROUND(I246*H246,2)</f>
        <v>0</v>
      </c>
      <c r="BL246" s="14" t="s">
        <v>183</v>
      </c>
      <c r="BM246" s="246" t="s">
        <v>2507</v>
      </c>
    </row>
    <row r="247" s="2" customFormat="1" ht="21.75" customHeight="1">
      <c r="A247" s="35"/>
      <c r="B247" s="36"/>
      <c r="C247" s="248" t="s">
        <v>632</v>
      </c>
      <c r="D247" s="248" t="s">
        <v>270</v>
      </c>
      <c r="E247" s="249" t="s">
        <v>2508</v>
      </c>
      <c r="F247" s="250" t="s">
        <v>2506</v>
      </c>
      <c r="G247" s="251" t="s">
        <v>182</v>
      </c>
      <c r="H247" s="252">
        <v>300</v>
      </c>
      <c r="I247" s="253"/>
      <c r="J247" s="254">
        <f>ROUND(I247*H247,2)</f>
        <v>0</v>
      </c>
      <c r="K247" s="255"/>
      <c r="L247" s="256"/>
      <c r="M247" s="257" t="s">
        <v>1</v>
      </c>
      <c r="N247" s="258" t="s">
        <v>40</v>
      </c>
      <c r="O247" s="94"/>
      <c r="P247" s="244">
        <f>O247*H247</f>
        <v>0</v>
      </c>
      <c r="Q247" s="244">
        <v>0</v>
      </c>
      <c r="R247" s="244">
        <f>Q247*H247</f>
        <v>0</v>
      </c>
      <c r="S247" s="244">
        <v>0</v>
      </c>
      <c r="T247" s="245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46" t="s">
        <v>208</v>
      </c>
      <c r="AT247" s="246" t="s">
        <v>270</v>
      </c>
      <c r="AU247" s="246" t="s">
        <v>87</v>
      </c>
      <c r="AY247" s="14" t="s">
        <v>177</v>
      </c>
      <c r="BE247" s="247">
        <f>IF(N247="základná",J247,0)</f>
        <v>0</v>
      </c>
      <c r="BF247" s="247">
        <f>IF(N247="znížená",J247,0)</f>
        <v>0</v>
      </c>
      <c r="BG247" s="247">
        <f>IF(N247="zákl. prenesená",J247,0)</f>
        <v>0</v>
      </c>
      <c r="BH247" s="247">
        <f>IF(N247="zníž. prenesená",J247,0)</f>
        <v>0</v>
      </c>
      <c r="BI247" s="247">
        <f>IF(N247="nulová",J247,0)</f>
        <v>0</v>
      </c>
      <c r="BJ247" s="14" t="s">
        <v>87</v>
      </c>
      <c r="BK247" s="247">
        <f>ROUND(I247*H247,2)</f>
        <v>0</v>
      </c>
      <c r="BL247" s="14" t="s">
        <v>183</v>
      </c>
      <c r="BM247" s="246" t="s">
        <v>656</v>
      </c>
    </row>
    <row r="248" s="2" customFormat="1" ht="21.75" customHeight="1">
      <c r="A248" s="35"/>
      <c r="B248" s="36"/>
      <c r="C248" s="234" t="s">
        <v>636</v>
      </c>
      <c r="D248" s="234" t="s">
        <v>179</v>
      </c>
      <c r="E248" s="235" t="s">
        <v>2509</v>
      </c>
      <c r="F248" s="236" t="s">
        <v>2510</v>
      </c>
      <c r="G248" s="237" t="s">
        <v>182</v>
      </c>
      <c r="H248" s="238">
        <v>800</v>
      </c>
      <c r="I248" s="239"/>
      <c r="J248" s="240">
        <f>ROUND(I248*H248,2)</f>
        <v>0</v>
      </c>
      <c r="K248" s="241"/>
      <c r="L248" s="41"/>
      <c r="M248" s="242" t="s">
        <v>1</v>
      </c>
      <c r="N248" s="243" t="s">
        <v>40</v>
      </c>
      <c r="O248" s="94"/>
      <c r="P248" s="244">
        <f>O248*H248</f>
        <v>0</v>
      </c>
      <c r="Q248" s="244">
        <v>0</v>
      </c>
      <c r="R248" s="244">
        <f>Q248*H248</f>
        <v>0</v>
      </c>
      <c r="S248" s="244">
        <v>0</v>
      </c>
      <c r="T248" s="245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46" t="s">
        <v>183</v>
      </c>
      <c r="AT248" s="246" t="s">
        <v>179</v>
      </c>
      <c r="AU248" s="246" t="s">
        <v>87</v>
      </c>
      <c r="AY248" s="14" t="s">
        <v>177</v>
      </c>
      <c r="BE248" s="247">
        <f>IF(N248="základná",J248,0)</f>
        <v>0</v>
      </c>
      <c r="BF248" s="247">
        <f>IF(N248="znížená",J248,0)</f>
        <v>0</v>
      </c>
      <c r="BG248" s="247">
        <f>IF(N248="zákl. prenesená",J248,0)</f>
        <v>0</v>
      </c>
      <c r="BH248" s="247">
        <f>IF(N248="zníž. prenesená",J248,0)</f>
        <v>0</v>
      </c>
      <c r="BI248" s="247">
        <f>IF(N248="nulová",J248,0)</f>
        <v>0</v>
      </c>
      <c r="BJ248" s="14" t="s">
        <v>87</v>
      </c>
      <c r="BK248" s="247">
        <f>ROUND(I248*H248,2)</f>
        <v>0</v>
      </c>
      <c r="BL248" s="14" t="s">
        <v>183</v>
      </c>
      <c r="BM248" s="246" t="s">
        <v>2511</v>
      </c>
    </row>
    <row r="249" s="2" customFormat="1" ht="21.75" customHeight="1">
      <c r="A249" s="35"/>
      <c r="B249" s="36"/>
      <c r="C249" s="248" t="s">
        <v>640</v>
      </c>
      <c r="D249" s="248" t="s">
        <v>270</v>
      </c>
      <c r="E249" s="249" t="s">
        <v>2512</v>
      </c>
      <c r="F249" s="250" t="s">
        <v>2510</v>
      </c>
      <c r="G249" s="251" t="s">
        <v>182</v>
      </c>
      <c r="H249" s="252">
        <v>800</v>
      </c>
      <c r="I249" s="253"/>
      <c r="J249" s="254">
        <f>ROUND(I249*H249,2)</f>
        <v>0</v>
      </c>
      <c r="K249" s="255"/>
      <c r="L249" s="256"/>
      <c r="M249" s="257" t="s">
        <v>1</v>
      </c>
      <c r="N249" s="258" t="s">
        <v>40</v>
      </c>
      <c r="O249" s="94"/>
      <c r="P249" s="244">
        <f>O249*H249</f>
        <v>0</v>
      </c>
      <c r="Q249" s="244">
        <v>0</v>
      </c>
      <c r="R249" s="244">
        <f>Q249*H249</f>
        <v>0</v>
      </c>
      <c r="S249" s="244">
        <v>0</v>
      </c>
      <c r="T249" s="245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46" t="s">
        <v>208</v>
      </c>
      <c r="AT249" s="246" t="s">
        <v>270</v>
      </c>
      <c r="AU249" s="246" t="s">
        <v>87</v>
      </c>
      <c r="AY249" s="14" t="s">
        <v>177</v>
      </c>
      <c r="BE249" s="247">
        <f>IF(N249="základná",J249,0)</f>
        <v>0</v>
      </c>
      <c r="BF249" s="247">
        <f>IF(N249="znížená",J249,0)</f>
        <v>0</v>
      </c>
      <c r="BG249" s="247">
        <f>IF(N249="zákl. prenesená",J249,0)</f>
        <v>0</v>
      </c>
      <c r="BH249" s="247">
        <f>IF(N249="zníž. prenesená",J249,0)</f>
        <v>0</v>
      </c>
      <c r="BI249" s="247">
        <f>IF(N249="nulová",J249,0)</f>
        <v>0</v>
      </c>
      <c r="BJ249" s="14" t="s">
        <v>87</v>
      </c>
      <c r="BK249" s="247">
        <f>ROUND(I249*H249,2)</f>
        <v>0</v>
      </c>
      <c r="BL249" s="14" t="s">
        <v>183</v>
      </c>
      <c r="BM249" s="246" t="s">
        <v>664</v>
      </c>
    </row>
    <row r="250" s="2" customFormat="1" ht="16.5" customHeight="1">
      <c r="A250" s="35"/>
      <c r="B250" s="36"/>
      <c r="C250" s="234" t="s">
        <v>644</v>
      </c>
      <c r="D250" s="234" t="s">
        <v>179</v>
      </c>
      <c r="E250" s="235" t="s">
        <v>2513</v>
      </c>
      <c r="F250" s="236" t="s">
        <v>2514</v>
      </c>
      <c r="G250" s="237" t="s">
        <v>2024</v>
      </c>
      <c r="H250" s="238">
        <v>32</v>
      </c>
      <c r="I250" s="239"/>
      <c r="J250" s="240">
        <f>ROUND(I250*H250,2)</f>
        <v>0</v>
      </c>
      <c r="K250" s="241"/>
      <c r="L250" s="41"/>
      <c r="M250" s="242" t="s">
        <v>1</v>
      </c>
      <c r="N250" s="243" t="s">
        <v>40</v>
      </c>
      <c r="O250" s="94"/>
      <c r="P250" s="244">
        <f>O250*H250</f>
        <v>0</v>
      </c>
      <c r="Q250" s="244">
        <v>0</v>
      </c>
      <c r="R250" s="244">
        <f>Q250*H250</f>
        <v>0</v>
      </c>
      <c r="S250" s="244">
        <v>0</v>
      </c>
      <c r="T250" s="245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46" t="s">
        <v>183</v>
      </c>
      <c r="AT250" s="246" t="s">
        <v>179</v>
      </c>
      <c r="AU250" s="246" t="s">
        <v>87</v>
      </c>
      <c r="AY250" s="14" t="s">
        <v>177</v>
      </c>
      <c r="BE250" s="247">
        <f>IF(N250="základná",J250,0)</f>
        <v>0</v>
      </c>
      <c r="BF250" s="247">
        <f>IF(N250="znížená",J250,0)</f>
        <v>0</v>
      </c>
      <c r="BG250" s="247">
        <f>IF(N250="zákl. prenesená",J250,0)</f>
        <v>0</v>
      </c>
      <c r="BH250" s="247">
        <f>IF(N250="zníž. prenesená",J250,0)</f>
        <v>0</v>
      </c>
      <c r="BI250" s="247">
        <f>IF(N250="nulová",J250,0)</f>
        <v>0</v>
      </c>
      <c r="BJ250" s="14" t="s">
        <v>87</v>
      </c>
      <c r="BK250" s="247">
        <f>ROUND(I250*H250,2)</f>
        <v>0</v>
      </c>
      <c r="BL250" s="14" t="s">
        <v>183</v>
      </c>
      <c r="BM250" s="246" t="s">
        <v>2515</v>
      </c>
    </row>
    <row r="251" s="2" customFormat="1" ht="16.5" customHeight="1">
      <c r="A251" s="35"/>
      <c r="B251" s="36"/>
      <c r="C251" s="234" t="s">
        <v>648</v>
      </c>
      <c r="D251" s="234" t="s">
        <v>179</v>
      </c>
      <c r="E251" s="235" t="s">
        <v>2516</v>
      </c>
      <c r="F251" s="236" t="s">
        <v>2517</v>
      </c>
      <c r="G251" s="237" t="s">
        <v>2024</v>
      </c>
      <c r="H251" s="238">
        <v>16</v>
      </c>
      <c r="I251" s="239"/>
      <c r="J251" s="240">
        <f>ROUND(I251*H251,2)</f>
        <v>0</v>
      </c>
      <c r="K251" s="241"/>
      <c r="L251" s="41"/>
      <c r="M251" s="242" t="s">
        <v>1</v>
      </c>
      <c r="N251" s="243" t="s">
        <v>40</v>
      </c>
      <c r="O251" s="94"/>
      <c r="P251" s="244">
        <f>O251*H251</f>
        <v>0</v>
      </c>
      <c r="Q251" s="244">
        <v>0</v>
      </c>
      <c r="R251" s="244">
        <f>Q251*H251</f>
        <v>0</v>
      </c>
      <c r="S251" s="244">
        <v>0</v>
      </c>
      <c r="T251" s="245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46" t="s">
        <v>183</v>
      </c>
      <c r="AT251" s="246" t="s">
        <v>179</v>
      </c>
      <c r="AU251" s="246" t="s">
        <v>87</v>
      </c>
      <c r="AY251" s="14" t="s">
        <v>177</v>
      </c>
      <c r="BE251" s="247">
        <f>IF(N251="základná",J251,0)</f>
        <v>0</v>
      </c>
      <c r="BF251" s="247">
        <f>IF(N251="znížená",J251,0)</f>
        <v>0</v>
      </c>
      <c r="BG251" s="247">
        <f>IF(N251="zákl. prenesená",J251,0)</f>
        <v>0</v>
      </c>
      <c r="BH251" s="247">
        <f>IF(N251="zníž. prenesená",J251,0)</f>
        <v>0</v>
      </c>
      <c r="BI251" s="247">
        <f>IF(N251="nulová",J251,0)</f>
        <v>0</v>
      </c>
      <c r="BJ251" s="14" t="s">
        <v>87</v>
      </c>
      <c r="BK251" s="247">
        <f>ROUND(I251*H251,2)</f>
        <v>0</v>
      </c>
      <c r="BL251" s="14" t="s">
        <v>183</v>
      </c>
      <c r="BM251" s="246" t="s">
        <v>2518</v>
      </c>
    </row>
    <row r="252" s="2" customFormat="1" ht="16.5" customHeight="1">
      <c r="A252" s="35"/>
      <c r="B252" s="36"/>
      <c r="C252" s="234" t="s">
        <v>652</v>
      </c>
      <c r="D252" s="234" t="s">
        <v>179</v>
      </c>
      <c r="E252" s="235" t="s">
        <v>2519</v>
      </c>
      <c r="F252" s="236" t="s">
        <v>2520</v>
      </c>
      <c r="G252" s="237" t="s">
        <v>2024</v>
      </c>
      <c r="H252" s="238">
        <v>32</v>
      </c>
      <c r="I252" s="239"/>
      <c r="J252" s="240">
        <f>ROUND(I252*H252,2)</f>
        <v>0</v>
      </c>
      <c r="K252" s="241"/>
      <c r="L252" s="41"/>
      <c r="M252" s="242" t="s">
        <v>1</v>
      </c>
      <c r="N252" s="243" t="s">
        <v>40</v>
      </c>
      <c r="O252" s="94"/>
      <c r="P252" s="244">
        <f>O252*H252</f>
        <v>0</v>
      </c>
      <c r="Q252" s="244">
        <v>0</v>
      </c>
      <c r="R252" s="244">
        <f>Q252*H252</f>
        <v>0</v>
      </c>
      <c r="S252" s="244">
        <v>0</v>
      </c>
      <c r="T252" s="245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46" t="s">
        <v>183</v>
      </c>
      <c r="AT252" s="246" t="s">
        <v>179</v>
      </c>
      <c r="AU252" s="246" t="s">
        <v>87</v>
      </c>
      <c r="AY252" s="14" t="s">
        <v>177</v>
      </c>
      <c r="BE252" s="247">
        <f>IF(N252="základná",J252,0)</f>
        <v>0</v>
      </c>
      <c r="BF252" s="247">
        <f>IF(N252="znížená",J252,0)</f>
        <v>0</v>
      </c>
      <c r="BG252" s="247">
        <f>IF(N252="zákl. prenesená",J252,0)</f>
        <v>0</v>
      </c>
      <c r="BH252" s="247">
        <f>IF(N252="zníž. prenesená",J252,0)</f>
        <v>0</v>
      </c>
      <c r="BI252" s="247">
        <f>IF(N252="nulová",J252,0)</f>
        <v>0</v>
      </c>
      <c r="BJ252" s="14" t="s">
        <v>87</v>
      </c>
      <c r="BK252" s="247">
        <f>ROUND(I252*H252,2)</f>
        <v>0</v>
      </c>
      <c r="BL252" s="14" t="s">
        <v>183</v>
      </c>
      <c r="BM252" s="246" t="s">
        <v>2521</v>
      </c>
    </row>
    <row r="253" s="2" customFormat="1" ht="16.5" customHeight="1">
      <c r="A253" s="35"/>
      <c r="B253" s="36"/>
      <c r="C253" s="234" t="s">
        <v>656</v>
      </c>
      <c r="D253" s="234" t="s">
        <v>179</v>
      </c>
      <c r="E253" s="235" t="s">
        <v>2522</v>
      </c>
      <c r="F253" s="236" t="s">
        <v>2523</v>
      </c>
      <c r="G253" s="237" t="s">
        <v>2024</v>
      </c>
      <c r="H253" s="238">
        <v>32</v>
      </c>
      <c r="I253" s="239"/>
      <c r="J253" s="240">
        <f>ROUND(I253*H253,2)</f>
        <v>0</v>
      </c>
      <c r="K253" s="241"/>
      <c r="L253" s="41"/>
      <c r="M253" s="242" t="s">
        <v>1</v>
      </c>
      <c r="N253" s="243" t="s">
        <v>40</v>
      </c>
      <c r="O253" s="94"/>
      <c r="P253" s="244">
        <f>O253*H253</f>
        <v>0</v>
      </c>
      <c r="Q253" s="244">
        <v>0</v>
      </c>
      <c r="R253" s="244">
        <f>Q253*H253</f>
        <v>0</v>
      </c>
      <c r="S253" s="244">
        <v>0</v>
      </c>
      <c r="T253" s="245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46" t="s">
        <v>183</v>
      </c>
      <c r="AT253" s="246" t="s">
        <v>179</v>
      </c>
      <c r="AU253" s="246" t="s">
        <v>87</v>
      </c>
      <c r="AY253" s="14" t="s">
        <v>177</v>
      </c>
      <c r="BE253" s="247">
        <f>IF(N253="základná",J253,0)</f>
        <v>0</v>
      </c>
      <c r="BF253" s="247">
        <f>IF(N253="znížená",J253,0)</f>
        <v>0</v>
      </c>
      <c r="BG253" s="247">
        <f>IF(N253="zákl. prenesená",J253,0)</f>
        <v>0</v>
      </c>
      <c r="BH253" s="247">
        <f>IF(N253="zníž. prenesená",J253,0)</f>
        <v>0</v>
      </c>
      <c r="BI253" s="247">
        <f>IF(N253="nulová",J253,0)</f>
        <v>0</v>
      </c>
      <c r="BJ253" s="14" t="s">
        <v>87</v>
      </c>
      <c r="BK253" s="247">
        <f>ROUND(I253*H253,2)</f>
        <v>0</v>
      </c>
      <c r="BL253" s="14" t="s">
        <v>183</v>
      </c>
      <c r="BM253" s="246" t="s">
        <v>2524</v>
      </c>
    </row>
    <row r="254" s="12" customFormat="1" ht="22.8" customHeight="1">
      <c r="A254" s="12"/>
      <c r="B254" s="218"/>
      <c r="C254" s="219"/>
      <c r="D254" s="220" t="s">
        <v>73</v>
      </c>
      <c r="E254" s="232" t="s">
        <v>2525</v>
      </c>
      <c r="F254" s="232" t="s">
        <v>2526</v>
      </c>
      <c r="G254" s="219"/>
      <c r="H254" s="219"/>
      <c r="I254" s="222"/>
      <c r="J254" s="233">
        <f>BK254</f>
        <v>0</v>
      </c>
      <c r="K254" s="219"/>
      <c r="L254" s="224"/>
      <c r="M254" s="225"/>
      <c r="N254" s="226"/>
      <c r="O254" s="226"/>
      <c r="P254" s="227">
        <f>SUM(P255:P324)</f>
        <v>0</v>
      </c>
      <c r="Q254" s="226"/>
      <c r="R254" s="227">
        <f>SUM(R255:R324)</f>
        <v>0</v>
      </c>
      <c r="S254" s="226"/>
      <c r="T254" s="228">
        <f>SUM(T255:T324)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29" t="s">
        <v>81</v>
      </c>
      <c r="AT254" s="230" t="s">
        <v>73</v>
      </c>
      <c r="AU254" s="230" t="s">
        <v>81</v>
      </c>
      <c r="AY254" s="229" t="s">
        <v>177</v>
      </c>
      <c r="BK254" s="231">
        <f>SUM(BK255:BK324)</f>
        <v>0</v>
      </c>
    </row>
    <row r="255" s="2" customFormat="1" ht="16.5" customHeight="1">
      <c r="A255" s="35"/>
      <c r="B255" s="36"/>
      <c r="C255" s="234" t="s">
        <v>660</v>
      </c>
      <c r="D255" s="234" t="s">
        <v>179</v>
      </c>
      <c r="E255" s="235" t="s">
        <v>2527</v>
      </c>
      <c r="F255" s="236" t="s">
        <v>2528</v>
      </c>
      <c r="G255" s="237" t="s">
        <v>182</v>
      </c>
      <c r="H255" s="238">
        <v>10</v>
      </c>
      <c r="I255" s="239"/>
      <c r="J255" s="240">
        <f>ROUND(I255*H255,2)</f>
        <v>0</v>
      </c>
      <c r="K255" s="241"/>
      <c r="L255" s="41"/>
      <c r="M255" s="242" t="s">
        <v>1</v>
      </c>
      <c r="N255" s="243" t="s">
        <v>40</v>
      </c>
      <c r="O255" s="94"/>
      <c r="P255" s="244">
        <f>O255*H255</f>
        <v>0</v>
      </c>
      <c r="Q255" s="244">
        <v>0</v>
      </c>
      <c r="R255" s="244">
        <f>Q255*H255</f>
        <v>0</v>
      </c>
      <c r="S255" s="244">
        <v>0</v>
      </c>
      <c r="T255" s="245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46" t="s">
        <v>183</v>
      </c>
      <c r="AT255" s="246" t="s">
        <v>179</v>
      </c>
      <c r="AU255" s="246" t="s">
        <v>87</v>
      </c>
      <c r="AY255" s="14" t="s">
        <v>177</v>
      </c>
      <c r="BE255" s="247">
        <f>IF(N255="základná",J255,0)</f>
        <v>0</v>
      </c>
      <c r="BF255" s="247">
        <f>IF(N255="znížená",J255,0)</f>
        <v>0</v>
      </c>
      <c r="BG255" s="247">
        <f>IF(N255="zákl. prenesená",J255,0)</f>
        <v>0</v>
      </c>
      <c r="BH255" s="247">
        <f>IF(N255="zníž. prenesená",J255,0)</f>
        <v>0</v>
      </c>
      <c r="BI255" s="247">
        <f>IF(N255="nulová",J255,0)</f>
        <v>0</v>
      </c>
      <c r="BJ255" s="14" t="s">
        <v>87</v>
      </c>
      <c r="BK255" s="247">
        <f>ROUND(I255*H255,2)</f>
        <v>0</v>
      </c>
      <c r="BL255" s="14" t="s">
        <v>183</v>
      </c>
      <c r="BM255" s="246" t="s">
        <v>2529</v>
      </c>
    </row>
    <row r="256" s="2" customFormat="1" ht="16.5" customHeight="1">
      <c r="A256" s="35"/>
      <c r="B256" s="36"/>
      <c r="C256" s="248" t="s">
        <v>664</v>
      </c>
      <c r="D256" s="248" t="s">
        <v>270</v>
      </c>
      <c r="E256" s="249" t="s">
        <v>2530</v>
      </c>
      <c r="F256" s="250" t="s">
        <v>2528</v>
      </c>
      <c r="G256" s="251" t="s">
        <v>182</v>
      </c>
      <c r="H256" s="252">
        <v>10</v>
      </c>
      <c r="I256" s="253"/>
      <c r="J256" s="254">
        <f>ROUND(I256*H256,2)</f>
        <v>0</v>
      </c>
      <c r="K256" s="255"/>
      <c r="L256" s="256"/>
      <c r="M256" s="257" t="s">
        <v>1</v>
      </c>
      <c r="N256" s="258" t="s">
        <v>40</v>
      </c>
      <c r="O256" s="94"/>
      <c r="P256" s="244">
        <f>O256*H256</f>
        <v>0</v>
      </c>
      <c r="Q256" s="244">
        <v>0</v>
      </c>
      <c r="R256" s="244">
        <f>Q256*H256</f>
        <v>0</v>
      </c>
      <c r="S256" s="244">
        <v>0</v>
      </c>
      <c r="T256" s="245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46" t="s">
        <v>208</v>
      </c>
      <c r="AT256" s="246" t="s">
        <v>270</v>
      </c>
      <c r="AU256" s="246" t="s">
        <v>87</v>
      </c>
      <c r="AY256" s="14" t="s">
        <v>177</v>
      </c>
      <c r="BE256" s="247">
        <f>IF(N256="základná",J256,0)</f>
        <v>0</v>
      </c>
      <c r="BF256" s="247">
        <f>IF(N256="znížená",J256,0)</f>
        <v>0</v>
      </c>
      <c r="BG256" s="247">
        <f>IF(N256="zákl. prenesená",J256,0)</f>
        <v>0</v>
      </c>
      <c r="BH256" s="247">
        <f>IF(N256="zníž. prenesená",J256,0)</f>
        <v>0</v>
      </c>
      <c r="BI256" s="247">
        <f>IF(N256="nulová",J256,0)</f>
        <v>0</v>
      </c>
      <c r="BJ256" s="14" t="s">
        <v>87</v>
      </c>
      <c r="BK256" s="247">
        <f>ROUND(I256*H256,2)</f>
        <v>0</v>
      </c>
      <c r="BL256" s="14" t="s">
        <v>183</v>
      </c>
      <c r="BM256" s="246" t="s">
        <v>704</v>
      </c>
    </row>
    <row r="257" s="2" customFormat="1" ht="16.5" customHeight="1">
      <c r="A257" s="35"/>
      <c r="B257" s="36"/>
      <c r="C257" s="234" t="s">
        <v>668</v>
      </c>
      <c r="D257" s="234" t="s">
        <v>179</v>
      </c>
      <c r="E257" s="235" t="s">
        <v>2531</v>
      </c>
      <c r="F257" s="236" t="s">
        <v>2532</v>
      </c>
      <c r="G257" s="237" t="s">
        <v>182</v>
      </c>
      <c r="H257" s="238">
        <v>20</v>
      </c>
      <c r="I257" s="239"/>
      <c r="J257" s="240">
        <f>ROUND(I257*H257,2)</f>
        <v>0</v>
      </c>
      <c r="K257" s="241"/>
      <c r="L257" s="41"/>
      <c r="M257" s="242" t="s">
        <v>1</v>
      </c>
      <c r="N257" s="243" t="s">
        <v>40</v>
      </c>
      <c r="O257" s="94"/>
      <c r="P257" s="244">
        <f>O257*H257</f>
        <v>0</v>
      </c>
      <c r="Q257" s="244">
        <v>0</v>
      </c>
      <c r="R257" s="244">
        <f>Q257*H257</f>
        <v>0</v>
      </c>
      <c r="S257" s="244">
        <v>0</v>
      </c>
      <c r="T257" s="245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46" t="s">
        <v>183</v>
      </c>
      <c r="AT257" s="246" t="s">
        <v>179</v>
      </c>
      <c r="AU257" s="246" t="s">
        <v>87</v>
      </c>
      <c r="AY257" s="14" t="s">
        <v>177</v>
      </c>
      <c r="BE257" s="247">
        <f>IF(N257="základná",J257,0)</f>
        <v>0</v>
      </c>
      <c r="BF257" s="247">
        <f>IF(N257="znížená",J257,0)</f>
        <v>0</v>
      </c>
      <c r="BG257" s="247">
        <f>IF(N257="zákl. prenesená",J257,0)</f>
        <v>0</v>
      </c>
      <c r="BH257" s="247">
        <f>IF(N257="zníž. prenesená",J257,0)</f>
        <v>0</v>
      </c>
      <c r="BI257" s="247">
        <f>IF(N257="nulová",J257,0)</f>
        <v>0</v>
      </c>
      <c r="BJ257" s="14" t="s">
        <v>87</v>
      </c>
      <c r="BK257" s="247">
        <f>ROUND(I257*H257,2)</f>
        <v>0</v>
      </c>
      <c r="BL257" s="14" t="s">
        <v>183</v>
      </c>
      <c r="BM257" s="246" t="s">
        <v>2533</v>
      </c>
    </row>
    <row r="258" s="2" customFormat="1" ht="16.5" customHeight="1">
      <c r="A258" s="35"/>
      <c r="B258" s="36"/>
      <c r="C258" s="248" t="s">
        <v>672</v>
      </c>
      <c r="D258" s="248" t="s">
        <v>270</v>
      </c>
      <c r="E258" s="249" t="s">
        <v>2534</v>
      </c>
      <c r="F258" s="250" t="s">
        <v>2532</v>
      </c>
      <c r="G258" s="251" t="s">
        <v>182</v>
      </c>
      <c r="H258" s="252">
        <v>20</v>
      </c>
      <c r="I258" s="253"/>
      <c r="J258" s="254">
        <f>ROUND(I258*H258,2)</f>
        <v>0</v>
      </c>
      <c r="K258" s="255"/>
      <c r="L258" s="256"/>
      <c r="M258" s="257" t="s">
        <v>1</v>
      </c>
      <c r="N258" s="258" t="s">
        <v>40</v>
      </c>
      <c r="O258" s="94"/>
      <c r="P258" s="244">
        <f>O258*H258</f>
        <v>0</v>
      </c>
      <c r="Q258" s="244">
        <v>0</v>
      </c>
      <c r="R258" s="244">
        <f>Q258*H258</f>
        <v>0</v>
      </c>
      <c r="S258" s="244">
        <v>0</v>
      </c>
      <c r="T258" s="245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46" t="s">
        <v>208</v>
      </c>
      <c r="AT258" s="246" t="s">
        <v>270</v>
      </c>
      <c r="AU258" s="246" t="s">
        <v>87</v>
      </c>
      <c r="AY258" s="14" t="s">
        <v>177</v>
      </c>
      <c r="BE258" s="247">
        <f>IF(N258="základná",J258,0)</f>
        <v>0</v>
      </c>
      <c r="BF258" s="247">
        <f>IF(N258="znížená",J258,0)</f>
        <v>0</v>
      </c>
      <c r="BG258" s="247">
        <f>IF(N258="zákl. prenesená",J258,0)</f>
        <v>0</v>
      </c>
      <c r="BH258" s="247">
        <f>IF(N258="zníž. prenesená",J258,0)</f>
        <v>0</v>
      </c>
      <c r="BI258" s="247">
        <f>IF(N258="nulová",J258,0)</f>
        <v>0</v>
      </c>
      <c r="BJ258" s="14" t="s">
        <v>87</v>
      </c>
      <c r="BK258" s="247">
        <f>ROUND(I258*H258,2)</f>
        <v>0</v>
      </c>
      <c r="BL258" s="14" t="s">
        <v>183</v>
      </c>
      <c r="BM258" s="246" t="s">
        <v>712</v>
      </c>
    </row>
    <row r="259" s="2" customFormat="1" ht="16.5" customHeight="1">
      <c r="A259" s="35"/>
      <c r="B259" s="36"/>
      <c r="C259" s="234" t="s">
        <v>676</v>
      </c>
      <c r="D259" s="234" t="s">
        <v>179</v>
      </c>
      <c r="E259" s="235" t="s">
        <v>2535</v>
      </c>
      <c r="F259" s="236" t="s">
        <v>2536</v>
      </c>
      <c r="G259" s="237" t="s">
        <v>182</v>
      </c>
      <c r="H259" s="238">
        <v>10</v>
      </c>
      <c r="I259" s="239"/>
      <c r="J259" s="240">
        <f>ROUND(I259*H259,2)</f>
        <v>0</v>
      </c>
      <c r="K259" s="241"/>
      <c r="L259" s="41"/>
      <c r="M259" s="242" t="s">
        <v>1</v>
      </c>
      <c r="N259" s="243" t="s">
        <v>40</v>
      </c>
      <c r="O259" s="94"/>
      <c r="P259" s="244">
        <f>O259*H259</f>
        <v>0</v>
      </c>
      <c r="Q259" s="244">
        <v>0</v>
      </c>
      <c r="R259" s="244">
        <f>Q259*H259</f>
        <v>0</v>
      </c>
      <c r="S259" s="244">
        <v>0</v>
      </c>
      <c r="T259" s="245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46" t="s">
        <v>183</v>
      </c>
      <c r="AT259" s="246" t="s">
        <v>179</v>
      </c>
      <c r="AU259" s="246" t="s">
        <v>87</v>
      </c>
      <c r="AY259" s="14" t="s">
        <v>177</v>
      </c>
      <c r="BE259" s="247">
        <f>IF(N259="základná",J259,0)</f>
        <v>0</v>
      </c>
      <c r="BF259" s="247">
        <f>IF(N259="znížená",J259,0)</f>
        <v>0</v>
      </c>
      <c r="BG259" s="247">
        <f>IF(N259="zákl. prenesená",J259,0)</f>
        <v>0</v>
      </c>
      <c r="BH259" s="247">
        <f>IF(N259="zníž. prenesená",J259,0)</f>
        <v>0</v>
      </c>
      <c r="BI259" s="247">
        <f>IF(N259="nulová",J259,0)</f>
        <v>0</v>
      </c>
      <c r="BJ259" s="14" t="s">
        <v>87</v>
      </c>
      <c r="BK259" s="247">
        <f>ROUND(I259*H259,2)</f>
        <v>0</v>
      </c>
      <c r="BL259" s="14" t="s">
        <v>183</v>
      </c>
      <c r="BM259" s="246" t="s">
        <v>2537</v>
      </c>
    </row>
    <row r="260" s="2" customFormat="1" ht="16.5" customHeight="1">
      <c r="A260" s="35"/>
      <c r="B260" s="36"/>
      <c r="C260" s="248" t="s">
        <v>680</v>
      </c>
      <c r="D260" s="248" t="s">
        <v>270</v>
      </c>
      <c r="E260" s="249" t="s">
        <v>2538</v>
      </c>
      <c r="F260" s="250" t="s">
        <v>2536</v>
      </c>
      <c r="G260" s="251" t="s">
        <v>182</v>
      </c>
      <c r="H260" s="252">
        <v>10</v>
      </c>
      <c r="I260" s="253"/>
      <c r="J260" s="254">
        <f>ROUND(I260*H260,2)</f>
        <v>0</v>
      </c>
      <c r="K260" s="255"/>
      <c r="L260" s="256"/>
      <c r="M260" s="257" t="s">
        <v>1</v>
      </c>
      <c r="N260" s="258" t="s">
        <v>40</v>
      </c>
      <c r="O260" s="94"/>
      <c r="P260" s="244">
        <f>O260*H260</f>
        <v>0</v>
      </c>
      <c r="Q260" s="244">
        <v>0</v>
      </c>
      <c r="R260" s="244">
        <f>Q260*H260</f>
        <v>0</v>
      </c>
      <c r="S260" s="244">
        <v>0</v>
      </c>
      <c r="T260" s="245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46" t="s">
        <v>208</v>
      </c>
      <c r="AT260" s="246" t="s">
        <v>270</v>
      </c>
      <c r="AU260" s="246" t="s">
        <v>87</v>
      </c>
      <c r="AY260" s="14" t="s">
        <v>177</v>
      </c>
      <c r="BE260" s="247">
        <f>IF(N260="základná",J260,0)</f>
        <v>0</v>
      </c>
      <c r="BF260" s="247">
        <f>IF(N260="znížená",J260,0)</f>
        <v>0</v>
      </c>
      <c r="BG260" s="247">
        <f>IF(N260="zákl. prenesená",J260,0)</f>
        <v>0</v>
      </c>
      <c r="BH260" s="247">
        <f>IF(N260="zníž. prenesená",J260,0)</f>
        <v>0</v>
      </c>
      <c r="BI260" s="247">
        <f>IF(N260="nulová",J260,0)</f>
        <v>0</v>
      </c>
      <c r="BJ260" s="14" t="s">
        <v>87</v>
      </c>
      <c r="BK260" s="247">
        <f>ROUND(I260*H260,2)</f>
        <v>0</v>
      </c>
      <c r="BL260" s="14" t="s">
        <v>183</v>
      </c>
      <c r="BM260" s="246" t="s">
        <v>720</v>
      </c>
    </row>
    <row r="261" s="2" customFormat="1" ht="16.5" customHeight="1">
      <c r="A261" s="35"/>
      <c r="B261" s="36"/>
      <c r="C261" s="234" t="s">
        <v>684</v>
      </c>
      <c r="D261" s="234" t="s">
        <v>179</v>
      </c>
      <c r="E261" s="235" t="s">
        <v>2539</v>
      </c>
      <c r="F261" s="236" t="s">
        <v>2540</v>
      </c>
      <c r="G261" s="237" t="s">
        <v>182</v>
      </c>
      <c r="H261" s="238">
        <v>10</v>
      </c>
      <c r="I261" s="239"/>
      <c r="J261" s="240">
        <f>ROUND(I261*H261,2)</f>
        <v>0</v>
      </c>
      <c r="K261" s="241"/>
      <c r="L261" s="41"/>
      <c r="M261" s="242" t="s">
        <v>1</v>
      </c>
      <c r="N261" s="243" t="s">
        <v>40</v>
      </c>
      <c r="O261" s="94"/>
      <c r="P261" s="244">
        <f>O261*H261</f>
        <v>0</v>
      </c>
      <c r="Q261" s="244">
        <v>0</v>
      </c>
      <c r="R261" s="244">
        <f>Q261*H261</f>
        <v>0</v>
      </c>
      <c r="S261" s="244">
        <v>0</v>
      </c>
      <c r="T261" s="245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46" t="s">
        <v>183</v>
      </c>
      <c r="AT261" s="246" t="s">
        <v>179</v>
      </c>
      <c r="AU261" s="246" t="s">
        <v>87</v>
      </c>
      <c r="AY261" s="14" t="s">
        <v>177</v>
      </c>
      <c r="BE261" s="247">
        <f>IF(N261="základná",J261,0)</f>
        <v>0</v>
      </c>
      <c r="BF261" s="247">
        <f>IF(N261="znížená",J261,0)</f>
        <v>0</v>
      </c>
      <c r="BG261" s="247">
        <f>IF(N261="zákl. prenesená",J261,0)</f>
        <v>0</v>
      </c>
      <c r="BH261" s="247">
        <f>IF(N261="zníž. prenesená",J261,0)</f>
        <v>0</v>
      </c>
      <c r="BI261" s="247">
        <f>IF(N261="nulová",J261,0)</f>
        <v>0</v>
      </c>
      <c r="BJ261" s="14" t="s">
        <v>87</v>
      </c>
      <c r="BK261" s="247">
        <f>ROUND(I261*H261,2)</f>
        <v>0</v>
      </c>
      <c r="BL261" s="14" t="s">
        <v>183</v>
      </c>
      <c r="BM261" s="246" t="s">
        <v>2541</v>
      </c>
    </row>
    <row r="262" s="2" customFormat="1" ht="16.5" customHeight="1">
      <c r="A262" s="35"/>
      <c r="B262" s="36"/>
      <c r="C262" s="248" t="s">
        <v>688</v>
      </c>
      <c r="D262" s="248" t="s">
        <v>270</v>
      </c>
      <c r="E262" s="249" t="s">
        <v>2542</v>
      </c>
      <c r="F262" s="250" t="s">
        <v>2540</v>
      </c>
      <c r="G262" s="251" t="s">
        <v>182</v>
      </c>
      <c r="H262" s="252">
        <v>10</v>
      </c>
      <c r="I262" s="253"/>
      <c r="J262" s="254">
        <f>ROUND(I262*H262,2)</f>
        <v>0</v>
      </c>
      <c r="K262" s="255"/>
      <c r="L262" s="256"/>
      <c r="M262" s="257" t="s">
        <v>1</v>
      </c>
      <c r="N262" s="258" t="s">
        <v>40</v>
      </c>
      <c r="O262" s="94"/>
      <c r="P262" s="244">
        <f>O262*H262</f>
        <v>0</v>
      </c>
      <c r="Q262" s="244">
        <v>0</v>
      </c>
      <c r="R262" s="244">
        <f>Q262*H262</f>
        <v>0</v>
      </c>
      <c r="S262" s="244">
        <v>0</v>
      </c>
      <c r="T262" s="245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46" t="s">
        <v>208</v>
      </c>
      <c r="AT262" s="246" t="s">
        <v>270</v>
      </c>
      <c r="AU262" s="246" t="s">
        <v>87</v>
      </c>
      <c r="AY262" s="14" t="s">
        <v>177</v>
      </c>
      <c r="BE262" s="247">
        <f>IF(N262="základná",J262,0)</f>
        <v>0</v>
      </c>
      <c r="BF262" s="247">
        <f>IF(N262="znížená",J262,0)</f>
        <v>0</v>
      </c>
      <c r="BG262" s="247">
        <f>IF(N262="zákl. prenesená",J262,0)</f>
        <v>0</v>
      </c>
      <c r="BH262" s="247">
        <f>IF(N262="zníž. prenesená",J262,0)</f>
        <v>0</v>
      </c>
      <c r="BI262" s="247">
        <f>IF(N262="nulová",J262,0)</f>
        <v>0</v>
      </c>
      <c r="BJ262" s="14" t="s">
        <v>87</v>
      </c>
      <c r="BK262" s="247">
        <f>ROUND(I262*H262,2)</f>
        <v>0</v>
      </c>
      <c r="BL262" s="14" t="s">
        <v>183</v>
      </c>
      <c r="BM262" s="246" t="s">
        <v>729</v>
      </c>
    </row>
    <row r="263" s="2" customFormat="1" ht="24.15" customHeight="1">
      <c r="A263" s="35"/>
      <c r="B263" s="36"/>
      <c r="C263" s="234" t="s">
        <v>692</v>
      </c>
      <c r="D263" s="234" t="s">
        <v>179</v>
      </c>
      <c r="E263" s="235" t="s">
        <v>2333</v>
      </c>
      <c r="F263" s="236" t="s">
        <v>2334</v>
      </c>
      <c r="G263" s="237" t="s">
        <v>371</v>
      </c>
      <c r="H263" s="238">
        <v>5</v>
      </c>
      <c r="I263" s="239"/>
      <c r="J263" s="240">
        <f>ROUND(I263*H263,2)</f>
        <v>0</v>
      </c>
      <c r="K263" s="241"/>
      <c r="L263" s="41"/>
      <c r="M263" s="242" t="s">
        <v>1</v>
      </c>
      <c r="N263" s="243" t="s">
        <v>40</v>
      </c>
      <c r="O263" s="94"/>
      <c r="P263" s="244">
        <f>O263*H263</f>
        <v>0</v>
      </c>
      <c r="Q263" s="244">
        <v>0</v>
      </c>
      <c r="R263" s="244">
        <f>Q263*H263</f>
        <v>0</v>
      </c>
      <c r="S263" s="244">
        <v>0</v>
      </c>
      <c r="T263" s="245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46" t="s">
        <v>183</v>
      </c>
      <c r="AT263" s="246" t="s">
        <v>179</v>
      </c>
      <c r="AU263" s="246" t="s">
        <v>87</v>
      </c>
      <c r="AY263" s="14" t="s">
        <v>177</v>
      </c>
      <c r="BE263" s="247">
        <f>IF(N263="základná",J263,0)</f>
        <v>0</v>
      </c>
      <c r="BF263" s="247">
        <f>IF(N263="znížená",J263,0)</f>
        <v>0</v>
      </c>
      <c r="BG263" s="247">
        <f>IF(N263="zákl. prenesená",J263,0)</f>
        <v>0</v>
      </c>
      <c r="BH263" s="247">
        <f>IF(N263="zníž. prenesená",J263,0)</f>
        <v>0</v>
      </c>
      <c r="BI263" s="247">
        <f>IF(N263="nulová",J263,0)</f>
        <v>0</v>
      </c>
      <c r="BJ263" s="14" t="s">
        <v>87</v>
      </c>
      <c r="BK263" s="247">
        <f>ROUND(I263*H263,2)</f>
        <v>0</v>
      </c>
      <c r="BL263" s="14" t="s">
        <v>183</v>
      </c>
      <c r="BM263" s="246" t="s">
        <v>2543</v>
      </c>
    </row>
    <row r="264" s="2" customFormat="1" ht="24.15" customHeight="1">
      <c r="A264" s="35"/>
      <c r="B264" s="36"/>
      <c r="C264" s="248" t="s">
        <v>696</v>
      </c>
      <c r="D264" s="248" t="s">
        <v>270</v>
      </c>
      <c r="E264" s="249" t="s">
        <v>2336</v>
      </c>
      <c r="F264" s="250" t="s">
        <v>2334</v>
      </c>
      <c r="G264" s="251" t="s">
        <v>371</v>
      </c>
      <c r="H264" s="252">
        <v>5</v>
      </c>
      <c r="I264" s="253"/>
      <c r="J264" s="254">
        <f>ROUND(I264*H264,2)</f>
        <v>0</v>
      </c>
      <c r="K264" s="255"/>
      <c r="L264" s="256"/>
      <c r="M264" s="257" t="s">
        <v>1</v>
      </c>
      <c r="N264" s="258" t="s">
        <v>40</v>
      </c>
      <c r="O264" s="94"/>
      <c r="P264" s="244">
        <f>O264*H264</f>
        <v>0</v>
      </c>
      <c r="Q264" s="244">
        <v>0</v>
      </c>
      <c r="R264" s="244">
        <f>Q264*H264</f>
        <v>0</v>
      </c>
      <c r="S264" s="244">
        <v>0</v>
      </c>
      <c r="T264" s="245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46" t="s">
        <v>208</v>
      </c>
      <c r="AT264" s="246" t="s">
        <v>270</v>
      </c>
      <c r="AU264" s="246" t="s">
        <v>87</v>
      </c>
      <c r="AY264" s="14" t="s">
        <v>177</v>
      </c>
      <c r="BE264" s="247">
        <f>IF(N264="základná",J264,0)</f>
        <v>0</v>
      </c>
      <c r="BF264" s="247">
        <f>IF(N264="znížená",J264,0)</f>
        <v>0</v>
      </c>
      <c r="BG264" s="247">
        <f>IF(N264="zákl. prenesená",J264,0)</f>
        <v>0</v>
      </c>
      <c r="BH264" s="247">
        <f>IF(N264="zníž. prenesená",J264,0)</f>
        <v>0</v>
      </c>
      <c r="BI264" s="247">
        <f>IF(N264="nulová",J264,0)</f>
        <v>0</v>
      </c>
      <c r="BJ264" s="14" t="s">
        <v>87</v>
      </c>
      <c r="BK264" s="247">
        <f>ROUND(I264*H264,2)</f>
        <v>0</v>
      </c>
      <c r="BL264" s="14" t="s">
        <v>183</v>
      </c>
      <c r="BM264" s="246" t="s">
        <v>737</v>
      </c>
    </row>
    <row r="265" s="2" customFormat="1" ht="24.15" customHeight="1">
      <c r="A265" s="35"/>
      <c r="B265" s="36"/>
      <c r="C265" s="234" t="s">
        <v>700</v>
      </c>
      <c r="D265" s="234" t="s">
        <v>179</v>
      </c>
      <c r="E265" s="235" t="s">
        <v>2357</v>
      </c>
      <c r="F265" s="236" t="s">
        <v>2358</v>
      </c>
      <c r="G265" s="237" t="s">
        <v>371</v>
      </c>
      <c r="H265" s="238">
        <v>2</v>
      </c>
      <c r="I265" s="239"/>
      <c r="J265" s="240">
        <f>ROUND(I265*H265,2)</f>
        <v>0</v>
      </c>
      <c r="K265" s="241"/>
      <c r="L265" s="41"/>
      <c r="M265" s="242" t="s">
        <v>1</v>
      </c>
      <c r="N265" s="243" t="s">
        <v>40</v>
      </c>
      <c r="O265" s="94"/>
      <c r="P265" s="244">
        <f>O265*H265</f>
        <v>0</v>
      </c>
      <c r="Q265" s="244">
        <v>0</v>
      </c>
      <c r="R265" s="244">
        <f>Q265*H265</f>
        <v>0</v>
      </c>
      <c r="S265" s="244">
        <v>0</v>
      </c>
      <c r="T265" s="245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46" t="s">
        <v>183</v>
      </c>
      <c r="AT265" s="246" t="s">
        <v>179</v>
      </c>
      <c r="AU265" s="246" t="s">
        <v>87</v>
      </c>
      <c r="AY265" s="14" t="s">
        <v>177</v>
      </c>
      <c r="BE265" s="247">
        <f>IF(N265="základná",J265,0)</f>
        <v>0</v>
      </c>
      <c r="BF265" s="247">
        <f>IF(N265="znížená",J265,0)</f>
        <v>0</v>
      </c>
      <c r="BG265" s="247">
        <f>IF(N265="zákl. prenesená",J265,0)</f>
        <v>0</v>
      </c>
      <c r="BH265" s="247">
        <f>IF(N265="zníž. prenesená",J265,0)</f>
        <v>0</v>
      </c>
      <c r="BI265" s="247">
        <f>IF(N265="nulová",J265,0)</f>
        <v>0</v>
      </c>
      <c r="BJ265" s="14" t="s">
        <v>87</v>
      </c>
      <c r="BK265" s="247">
        <f>ROUND(I265*H265,2)</f>
        <v>0</v>
      </c>
      <c r="BL265" s="14" t="s">
        <v>183</v>
      </c>
      <c r="BM265" s="246" t="s">
        <v>2544</v>
      </c>
    </row>
    <row r="266" s="2" customFormat="1" ht="24.15" customHeight="1">
      <c r="A266" s="35"/>
      <c r="B266" s="36"/>
      <c r="C266" s="248" t="s">
        <v>704</v>
      </c>
      <c r="D266" s="248" t="s">
        <v>270</v>
      </c>
      <c r="E266" s="249" t="s">
        <v>2360</v>
      </c>
      <c r="F266" s="250" t="s">
        <v>2358</v>
      </c>
      <c r="G266" s="251" t="s">
        <v>371</v>
      </c>
      <c r="H266" s="252">
        <v>2</v>
      </c>
      <c r="I266" s="253"/>
      <c r="J266" s="254">
        <f>ROUND(I266*H266,2)</f>
        <v>0</v>
      </c>
      <c r="K266" s="255"/>
      <c r="L266" s="256"/>
      <c r="M266" s="257" t="s">
        <v>1</v>
      </c>
      <c r="N266" s="258" t="s">
        <v>40</v>
      </c>
      <c r="O266" s="94"/>
      <c r="P266" s="244">
        <f>O266*H266</f>
        <v>0</v>
      </c>
      <c r="Q266" s="244">
        <v>0</v>
      </c>
      <c r="R266" s="244">
        <f>Q266*H266</f>
        <v>0</v>
      </c>
      <c r="S266" s="244">
        <v>0</v>
      </c>
      <c r="T266" s="245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46" t="s">
        <v>208</v>
      </c>
      <c r="AT266" s="246" t="s">
        <v>270</v>
      </c>
      <c r="AU266" s="246" t="s">
        <v>87</v>
      </c>
      <c r="AY266" s="14" t="s">
        <v>177</v>
      </c>
      <c r="BE266" s="247">
        <f>IF(N266="základná",J266,0)</f>
        <v>0</v>
      </c>
      <c r="BF266" s="247">
        <f>IF(N266="znížená",J266,0)</f>
        <v>0</v>
      </c>
      <c r="BG266" s="247">
        <f>IF(N266="zákl. prenesená",J266,0)</f>
        <v>0</v>
      </c>
      <c r="BH266" s="247">
        <f>IF(N266="zníž. prenesená",J266,0)</f>
        <v>0</v>
      </c>
      <c r="BI266" s="247">
        <f>IF(N266="nulová",J266,0)</f>
        <v>0</v>
      </c>
      <c r="BJ266" s="14" t="s">
        <v>87</v>
      </c>
      <c r="BK266" s="247">
        <f>ROUND(I266*H266,2)</f>
        <v>0</v>
      </c>
      <c r="BL266" s="14" t="s">
        <v>183</v>
      </c>
      <c r="BM266" s="246" t="s">
        <v>745</v>
      </c>
    </row>
    <row r="267" s="2" customFormat="1" ht="24.15" customHeight="1">
      <c r="A267" s="35"/>
      <c r="B267" s="36"/>
      <c r="C267" s="234" t="s">
        <v>708</v>
      </c>
      <c r="D267" s="234" t="s">
        <v>179</v>
      </c>
      <c r="E267" s="235" t="s">
        <v>2361</v>
      </c>
      <c r="F267" s="236" t="s">
        <v>2362</v>
      </c>
      <c r="G267" s="237" t="s">
        <v>371</v>
      </c>
      <c r="H267" s="238">
        <v>14</v>
      </c>
      <c r="I267" s="239"/>
      <c r="J267" s="240">
        <f>ROUND(I267*H267,2)</f>
        <v>0</v>
      </c>
      <c r="K267" s="241"/>
      <c r="L267" s="41"/>
      <c r="M267" s="242" t="s">
        <v>1</v>
      </c>
      <c r="N267" s="243" t="s">
        <v>40</v>
      </c>
      <c r="O267" s="94"/>
      <c r="P267" s="244">
        <f>O267*H267</f>
        <v>0</v>
      </c>
      <c r="Q267" s="244">
        <v>0</v>
      </c>
      <c r="R267" s="244">
        <f>Q267*H267</f>
        <v>0</v>
      </c>
      <c r="S267" s="244">
        <v>0</v>
      </c>
      <c r="T267" s="245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46" t="s">
        <v>183</v>
      </c>
      <c r="AT267" s="246" t="s">
        <v>179</v>
      </c>
      <c r="AU267" s="246" t="s">
        <v>87</v>
      </c>
      <c r="AY267" s="14" t="s">
        <v>177</v>
      </c>
      <c r="BE267" s="247">
        <f>IF(N267="základná",J267,0)</f>
        <v>0</v>
      </c>
      <c r="BF267" s="247">
        <f>IF(N267="znížená",J267,0)</f>
        <v>0</v>
      </c>
      <c r="BG267" s="247">
        <f>IF(N267="zákl. prenesená",J267,0)</f>
        <v>0</v>
      </c>
      <c r="BH267" s="247">
        <f>IF(N267="zníž. prenesená",J267,0)</f>
        <v>0</v>
      </c>
      <c r="BI267" s="247">
        <f>IF(N267="nulová",J267,0)</f>
        <v>0</v>
      </c>
      <c r="BJ267" s="14" t="s">
        <v>87</v>
      </c>
      <c r="BK267" s="247">
        <f>ROUND(I267*H267,2)</f>
        <v>0</v>
      </c>
      <c r="BL267" s="14" t="s">
        <v>183</v>
      </c>
      <c r="BM267" s="246" t="s">
        <v>2545</v>
      </c>
    </row>
    <row r="268" s="2" customFormat="1" ht="24.15" customHeight="1">
      <c r="A268" s="35"/>
      <c r="B268" s="36"/>
      <c r="C268" s="248" t="s">
        <v>712</v>
      </c>
      <c r="D268" s="248" t="s">
        <v>270</v>
      </c>
      <c r="E268" s="249" t="s">
        <v>2364</v>
      </c>
      <c r="F268" s="250" t="s">
        <v>2362</v>
      </c>
      <c r="G268" s="251" t="s">
        <v>371</v>
      </c>
      <c r="H268" s="252">
        <v>14</v>
      </c>
      <c r="I268" s="253"/>
      <c r="J268" s="254">
        <f>ROUND(I268*H268,2)</f>
        <v>0</v>
      </c>
      <c r="K268" s="255"/>
      <c r="L268" s="256"/>
      <c r="M268" s="257" t="s">
        <v>1</v>
      </c>
      <c r="N268" s="258" t="s">
        <v>40</v>
      </c>
      <c r="O268" s="94"/>
      <c r="P268" s="244">
        <f>O268*H268</f>
        <v>0</v>
      </c>
      <c r="Q268" s="244">
        <v>0</v>
      </c>
      <c r="R268" s="244">
        <f>Q268*H268</f>
        <v>0</v>
      </c>
      <c r="S268" s="244">
        <v>0</v>
      </c>
      <c r="T268" s="245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46" t="s">
        <v>208</v>
      </c>
      <c r="AT268" s="246" t="s">
        <v>270</v>
      </c>
      <c r="AU268" s="246" t="s">
        <v>87</v>
      </c>
      <c r="AY268" s="14" t="s">
        <v>177</v>
      </c>
      <c r="BE268" s="247">
        <f>IF(N268="základná",J268,0)</f>
        <v>0</v>
      </c>
      <c r="BF268" s="247">
        <f>IF(N268="znížená",J268,0)</f>
        <v>0</v>
      </c>
      <c r="BG268" s="247">
        <f>IF(N268="zákl. prenesená",J268,0)</f>
        <v>0</v>
      </c>
      <c r="BH268" s="247">
        <f>IF(N268="zníž. prenesená",J268,0)</f>
        <v>0</v>
      </c>
      <c r="BI268" s="247">
        <f>IF(N268="nulová",J268,0)</f>
        <v>0</v>
      </c>
      <c r="BJ268" s="14" t="s">
        <v>87</v>
      </c>
      <c r="BK268" s="247">
        <f>ROUND(I268*H268,2)</f>
        <v>0</v>
      </c>
      <c r="BL268" s="14" t="s">
        <v>183</v>
      </c>
      <c r="BM268" s="246" t="s">
        <v>753</v>
      </c>
    </row>
    <row r="269" s="2" customFormat="1" ht="16.5" customHeight="1">
      <c r="A269" s="35"/>
      <c r="B269" s="36"/>
      <c r="C269" s="234" t="s">
        <v>716</v>
      </c>
      <c r="D269" s="234" t="s">
        <v>179</v>
      </c>
      <c r="E269" s="235" t="s">
        <v>2546</v>
      </c>
      <c r="F269" s="236" t="s">
        <v>2547</v>
      </c>
      <c r="G269" s="237" t="s">
        <v>371</v>
      </c>
      <c r="H269" s="238">
        <v>3</v>
      </c>
      <c r="I269" s="239"/>
      <c r="J269" s="240">
        <f>ROUND(I269*H269,2)</f>
        <v>0</v>
      </c>
      <c r="K269" s="241"/>
      <c r="L269" s="41"/>
      <c r="M269" s="242" t="s">
        <v>1</v>
      </c>
      <c r="N269" s="243" t="s">
        <v>40</v>
      </c>
      <c r="O269" s="94"/>
      <c r="P269" s="244">
        <f>O269*H269</f>
        <v>0</v>
      </c>
      <c r="Q269" s="244">
        <v>0</v>
      </c>
      <c r="R269" s="244">
        <f>Q269*H269</f>
        <v>0</v>
      </c>
      <c r="S269" s="244">
        <v>0</v>
      </c>
      <c r="T269" s="245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46" t="s">
        <v>183</v>
      </c>
      <c r="AT269" s="246" t="s">
        <v>179</v>
      </c>
      <c r="AU269" s="246" t="s">
        <v>87</v>
      </c>
      <c r="AY269" s="14" t="s">
        <v>177</v>
      </c>
      <c r="BE269" s="247">
        <f>IF(N269="základná",J269,0)</f>
        <v>0</v>
      </c>
      <c r="BF269" s="247">
        <f>IF(N269="znížená",J269,0)</f>
        <v>0</v>
      </c>
      <c r="BG269" s="247">
        <f>IF(N269="zákl. prenesená",J269,0)</f>
        <v>0</v>
      </c>
      <c r="BH269" s="247">
        <f>IF(N269="zníž. prenesená",J269,0)</f>
        <v>0</v>
      </c>
      <c r="BI269" s="247">
        <f>IF(N269="nulová",J269,0)</f>
        <v>0</v>
      </c>
      <c r="BJ269" s="14" t="s">
        <v>87</v>
      </c>
      <c r="BK269" s="247">
        <f>ROUND(I269*H269,2)</f>
        <v>0</v>
      </c>
      <c r="BL269" s="14" t="s">
        <v>183</v>
      </c>
      <c r="BM269" s="246" t="s">
        <v>2548</v>
      </c>
    </row>
    <row r="270" s="2" customFormat="1" ht="16.5" customHeight="1">
      <c r="A270" s="35"/>
      <c r="B270" s="36"/>
      <c r="C270" s="248" t="s">
        <v>720</v>
      </c>
      <c r="D270" s="248" t="s">
        <v>270</v>
      </c>
      <c r="E270" s="249" t="s">
        <v>2549</v>
      </c>
      <c r="F270" s="250" t="s">
        <v>2547</v>
      </c>
      <c r="G270" s="251" t="s">
        <v>371</v>
      </c>
      <c r="H270" s="252">
        <v>3</v>
      </c>
      <c r="I270" s="253"/>
      <c r="J270" s="254">
        <f>ROUND(I270*H270,2)</f>
        <v>0</v>
      </c>
      <c r="K270" s="255"/>
      <c r="L270" s="256"/>
      <c r="M270" s="257" t="s">
        <v>1</v>
      </c>
      <c r="N270" s="258" t="s">
        <v>40</v>
      </c>
      <c r="O270" s="94"/>
      <c r="P270" s="244">
        <f>O270*H270</f>
        <v>0</v>
      </c>
      <c r="Q270" s="244">
        <v>0</v>
      </c>
      <c r="R270" s="244">
        <f>Q270*H270</f>
        <v>0</v>
      </c>
      <c r="S270" s="244">
        <v>0</v>
      </c>
      <c r="T270" s="245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46" t="s">
        <v>208</v>
      </c>
      <c r="AT270" s="246" t="s">
        <v>270</v>
      </c>
      <c r="AU270" s="246" t="s">
        <v>87</v>
      </c>
      <c r="AY270" s="14" t="s">
        <v>177</v>
      </c>
      <c r="BE270" s="247">
        <f>IF(N270="základná",J270,0)</f>
        <v>0</v>
      </c>
      <c r="BF270" s="247">
        <f>IF(N270="znížená",J270,0)</f>
        <v>0</v>
      </c>
      <c r="BG270" s="247">
        <f>IF(N270="zákl. prenesená",J270,0)</f>
        <v>0</v>
      </c>
      <c r="BH270" s="247">
        <f>IF(N270="zníž. prenesená",J270,0)</f>
        <v>0</v>
      </c>
      <c r="BI270" s="247">
        <f>IF(N270="nulová",J270,0)</f>
        <v>0</v>
      </c>
      <c r="BJ270" s="14" t="s">
        <v>87</v>
      </c>
      <c r="BK270" s="247">
        <f>ROUND(I270*H270,2)</f>
        <v>0</v>
      </c>
      <c r="BL270" s="14" t="s">
        <v>183</v>
      </c>
      <c r="BM270" s="246" t="s">
        <v>761</v>
      </c>
    </row>
    <row r="271" s="2" customFormat="1" ht="16.5" customHeight="1">
      <c r="A271" s="35"/>
      <c r="B271" s="36"/>
      <c r="C271" s="234" t="s">
        <v>725</v>
      </c>
      <c r="D271" s="234" t="s">
        <v>179</v>
      </c>
      <c r="E271" s="235" t="s">
        <v>2550</v>
      </c>
      <c r="F271" s="236" t="s">
        <v>2551</v>
      </c>
      <c r="G271" s="237" t="s">
        <v>371</v>
      </c>
      <c r="H271" s="238">
        <v>1</v>
      </c>
      <c r="I271" s="239"/>
      <c r="J271" s="240">
        <f>ROUND(I271*H271,2)</f>
        <v>0</v>
      </c>
      <c r="K271" s="241"/>
      <c r="L271" s="41"/>
      <c r="M271" s="242" t="s">
        <v>1</v>
      </c>
      <c r="N271" s="243" t="s">
        <v>40</v>
      </c>
      <c r="O271" s="94"/>
      <c r="P271" s="244">
        <f>O271*H271</f>
        <v>0</v>
      </c>
      <c r="Q271" s="244">
        <v>0</v>
      </c>
      <c r="R271" s="244">
        <f>Q271*H271</f>
        <v>0</v>
      </c>
      <c r="S271" s="244">
        <v>0</v>
      </c>
      <c r="T271" s="245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46" t="s">
        <v>183</v>
      </c>
      <c r="AT271" s="246" t="s">
        <v>179</v>
      </c>
      <c r="AU271" s="246" t="s">
        <v>87</v>
      </c>
      <c r="AY271" s="14" t="s">
        <v>177</v>
      </c>
      <c r="BE271" s="247">
        <f>IF(N271="základná",J271,0)</f>
        <v>0</v>
      </c>
      <c r="BF271" s="247">
        <f>IF(N271="znížená",J271,0)</f>
        <v>0</v>
      </c>
      <c r="BG271" s="247">
        <f>IF(N271="zákl. prenesená",J271,0)</f>
        <v>0</v>
      </c>
      <c r="BH271" s="247">
        <f>IF(N271="zníž. prenesená",J271,0)</f>
        <v>0</v>
      </c>
      <c r="BI271" s="247">
        <f>IF(N271="nulová",J271,0)</f>
        <v>0</v>
      </c>
      <c r="BJ271" s="14" t="s">
        <v>87</v>
      </c>
      <c r="BK271" s="247">
        <f>ROUND(I271*H271,2)</f>
        <v>0</v>
      </c>
      <c r="BL271" s="14" t="s">
        <v>183</v>
      </c>
      <c r="BM271" s="246" t="s">
        <v>2552</v>
      </c>
    </row>
    <row r="272" s="2" customFormat="1" ht="16.5" customHeight="1">
      <c r="A272" s="35"/>
      <c r="B272" s="36"/>
      <c r="C272" s="248" t="s">
        <v>729</v>
      </c>
      <c r="D272" s="248" t="s">
        <v>270</v>
      </c>
      <c r="E272" s="249" t="s">
        <v>2553</v>
      </c>
      <c r="F272" s="250" t="s">
        <v>2551</v>
      </c>
      <c r="G272" s="251" t="s">
        <v>371</v>
      </c>
      <c r="H272" s="252">
        <v>1</v>
      </c>
      <c r="I272" s="253"/>
      <c r="J272" s="254">
        <f>ROUND(I272*H272,2)</f>
        <v>0</v>
      </c>
      <c r="K272" s="255"/>
      <c r="L272" s="256"/>
      <c r="M272" s="257" t="s">
        <v>1</v>
      </c>
      <c r="N272" s="258" t="s">
        <v>40</v>
      </c>
      <c r="O272" s="94"/>
      <c r="P272" s="244">
        <f>O272*H272</f>
        <v>0</v>
      </c>
      <c r="Q272" s="244">
        <v>0</v>
      </c>
      <c r="R272" s="244">
        <f>Q272*H272</f>
        <v>0</v>
      </c>
      <c r="S272" s="244">
        <v>0</v>
      </c>
      <c r="T272" s="245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46" t="s">
        <v>208</v>
      </c>
      <c r="AT272" s="246" t="s">
        <v>270</v>
      </c>
      <c r="AU272" s="246" t="s">
        <v>87</v>
      </c>
      <c r="AY272" s="14" t="s">
        <v>177</v>
      </c>
      <c r="BE272" s="247">
        <f>IF(N272="základná",J272,0)</f>
        <v>0</v>
      </c>
      <c r="BF272" s="247">
        <f>IF(N272="znížená",J272,0)</f>
        <v>0</v>
      </c>
      <c r="BG272" s="247">
        <f>IF(N272="zákl. prenesená",J272,0)</f>
        <v>0</v>
      </c>
      <c r="BH272" s="247">
        <f>IF(N272="zníž. prenesená",J272,0)</f>
        <v>0</v>
      </c>
      <c r="BI272" s="247">
        <f>IF(N272="nulová",J272,0)</f>
        <v>0</v>
      </c>
      <c r="BJ272" s="14" t="s">
        <v>87</v>
      </c>
      <c r="BK272" s="247">
        <f>ROUND(I272*H272,2)</f>
        <v>0</v>
      </c>
      <c r="BL272" s="14" t="s">
        <v>183</v>
      </c>
      <c r="BM272" s="246" t="s">
        <v>769</v>
      </c>
    </row>
    <row r="273" s="2" customFormat="1" ht="16.5" customHeight="1">
      <c r="A273" s="35"/>
      <c r="B273" s="36"/>
      <c r="C273" s="234" t="s">
        <v>733</v>
      </c>
      <c r="D273" s="234" t="s">
        <v>179</v>
      </c>
      <c r="E273" s="235" t="s">
        <v>2554</v>
      </c>
      <c r="F273" s="236" t="s">
        <v>2555</v>
      </c>
      <c r="G273" s="237" t="s">
        <v>371</v>
      </c>
      <c r="H273" s="238">
        <v>8</v>
      </c>
      <c r="I273" s="239"/>
      <c r="J273" s="240">
        <f>ROUND(I273*H273,2)</f>
        <v>0</v>
      </c>
      <c r="K273" s="241"/>
      <c r="L273" s="41"/>
      <c r="M273" s="242" t="s">
        <v>1</v>
      </c>
      <c r="N273" s="243" t="s">
        <v>40</v>
      </c>
      <c r="O273" s="94"/>
      <c r="P273" s="244">
        <f>O273*H273</f>
        <v>0</v>
      </c>
      <c r="Q273" s="244">
        <v>0</v>
      </c>
      <c r="R273" s="244">
        <f>Q273*H273</f>
        <v>0</v>
      </c>
      <c r="S273" s="244">
        <v>0</v>
      </c>
      <c r="T273" s="245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46" t="s">
        <v>183</v>
      </c>
      <c r="AT273" s="246" t="s">
        <v>179</v>
      </c>
      <c r="AU273" s="246" t="s">
        <v>87</v>
      </c>
      <c r="AY273" s="14" t="s">
        <v>177</v>
      </c>
      <c r="BE273" s="247">
        <f>IF(N273="základná",J273,0)</f>
        <v>0</v>
      </c>
      <c r="BF273" s="247">
        <f>IF(N273="znížená",J273,0)</f>
        <v>0</v>
      </c>
      <c r="BG273" s="247">
        <f>IF(N273="zákl. prenesená",J273,0)</f>
        <v>0</v>
      </c>
      <c r="BH273" s="247">
        <f>IF(N273="zníž. prenesená",J273,0)</f>
        <v>0</v>
      </c>
      <c r="BI273" s="247">
        <f>IF(N273="nulová",J273,0)</f>
        <v>0</v>
      </c>
      <c r="BJ273" s="14" t="s">
        <v>87</v>
      </c>
      <c r="BK273" s="247">
        <f>ROUND(I273*H273,2)</f>
        <v>0</v>
      </c>
      <c r="BL273" s="14" t="s">
        <v>183</v>
      </c>
      <c r="BM273" s="246" t="s">
        <v>2556</v>
      </c>
    </row>
    <row r="274" s="2" customFormat="1" ht="16.5" customHeight="1">
      <c r="A274" s="35"/>
      <c r="B274" s="36"/>
      <c r="C274" s="248" t="s">
        <v>737</v>
      </c>
      <c r="D274" s="248" t="s">
        <v>270</v>
      </c>
      <c r="E274" s="249" t="s">
        <v>2557</v>
      </c>
      <c r="F274" s="250" t="s">
        <v>2555</v>
      </c>
      <c r="G274" s="251" t="s">
        <v>371</v>
      </c>
      <c r="H274" s="252">
        <v>8</v>
      </c>
      <c r="I274" s="253"/>
      <c r="J274" s="254">
        <f>ROUND(I274*H274,2)</f>
        <v>0</v>
      </c>
      <c r="K274" s="255"/>
      <c r="L274" s="256"/>
      <c r="M274" s="257" t="s">
        <v>1</v>
      </c>
      <c r="N274" s="258" t="s">
        <v>40</v>
      </c>
      <c r="O274" s="94"/>
      <c r="P274" s="244">
        <f>O274*H274</f>
        <v>0</v>
      </c>
      <c r="Q274" s="244">
        <v>0</v>
      </c>
      <c r="R274" s="244">
        <f>Q274*H274</f>
        <v>0</v>
      </c>
      <c r="S274" s="244">
        <v>0</v>
      </c>
      <c r="T274" s="245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46" t="s">
        <v>208</v>
      </c>
      <c r="AT274" s="246" t="s">
        <v>270</v>
      </c>
      <c r="AU274" s="246" t="s">
        <v>87</v>
      </c>
      <c r="AY274" s="14" t="s">
        <v>177</v>
      </c>
      <c r="BE274" s="247">
        <f>IF(N274="základná",J274,0)</f>
        <v>0</v>
      </c>
      <c r="BF274" s="247">
        <f>IF(N274="znížená",J274,0)</f>
        <v>0</v>
      </c>
      <c r="BG274" s="247">
        <f>IF(N274="zákl. prenesená",J274,0)</f>
        <v>0</v>
      </c>
      <c r="BH274" s="247">
        <f>IF(N274="zníž. prenesená",J274,0)</f>
        <v>0</v>
      </c>
      <c r="BI274" s="247">
        <f>IF(N274="nulová",J274,0)</f>
        <v>0</v>
      </c>
      <c r="BJ274" s="14" t="s">
        <v>87</v>
      </c>
      <c r="BK274" s="247">
        <f>ROUND(I274*H274,2)</f>
        <v>0</v>
      </c>
      <c r="BL274" s="14" t="s">
        <v>183</v>
      </c>
      <c r="BM274" s="246" t="s">
        <v>777</v>
      </c>
    </row>
    <row r="275" s="2" customFormat="1" ht="16.5" customHeight="1">
      <c r="A275" s="35"/>
      <c r="B275" s="36"/>
      <c r="C275" s="234" t="s">
        <v>741</v>
      </c>
      <c r="D275" s="234" t="s">
        <v>179</v>
      </c>
      <c r="E275" s="235" t="s">
        <v>2558</v>
      </c>
      <c r="F275" s="236" t="s">
        <v>2559</v>
      </c>
      <c r="G275" s="237" t="s">
        <v>371</v>
      </c>
      <c r="H275" s="238">
        <v>33</v>
      </c>
      <c r="I275" s="239"/>
      <c r="J275" s="240">
        <f>ROUND(I275*H275,2)</f>
        <v>0</v>
      </c>
      <c r="K275" s="241"/>
      <c r="L275" s="41"/>
      <c r="M275" s="242" t="s">
        <v>1</v>
      </c>
      <c r="N275" s="243" t="s">
        <v>40</v>
      </c>
      <c r="O275" s="94"/>
      <c r="P275" s="244">
        <f>O275*H275</f>
        <v>0</v>
      </c>
      <c r="Q275" s="244">
        <v>0</v>
      </c>
      <c r="R275" s="244">
        <f>Q275*H275</f>
        <v>0</v>
      </c>
      <c r="S275" s="244">
        <v>0</v>
      </c>
      <c r="T275" s="245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46" t="s">
        <v>183</v>
      </c>
      <c r="AT275" s="246" t="s">
        <v>179</v>
      </c>
      <c r="AU275" s="246" t="s">
        <v>87</v>
      </c>
      <c r="AY275" s="14" t="s">
        <v>177</v>
      </c>
      <c r="BE275" s="247">
        <f>IF(N275="základná",J275,0)</f>
        <v>0</v>
      </c>
      <c r="BF275" s="247">
        <f>IF(N275="znížená",J275,0)</f>
        <v>0</v>
      </c>
      <c r="BG275" s="247">
        <f>IF(N275="zákl. prenesená",J275,0)</f>
        <v>0</v>
      </c>
      <c r="BH275" s="247">
        <f>IF(N275="zníž. prenesená",J275,0)</f>
        <v>0</v>
      </c>
      <c r="BI275" s="247">
        <f>IF(N275="nulová",J275,0)</f>
        <v>0</v>
      </c>
      <c r="BJ275" s="14" t="s">
        <v>87</v>
      </c>
      <c r="BK275" s="247">
        <f>ROUND(I275*H275,2)</f>
        <v>0</v>
      </c>
      <c r="BL275" s="14" t="s">
        <v>183</v>
      </c>
      <c r="BM275" s="246" t="s">
        <v>2560</v>
      </c>
    </row>
    <row r="276" s="2" customFormat="1" ht="16.5" customHeight="1">
      <c r="A276" s="35"/>
      <c r="B276" s="36"/>
      <c r="C276" s="248" t="s">
        <v>745</v>
      </c>
      <c r="D276" s="248" t="s">
        <v>270</v>
      </c>
      <c r="E276" s="249" t="s">
        <v>2561</v>
      </c>
      <c r="F276" s="250" t="s">
        <v>2559</v>
      </c>
      <c r="G276" s="251" t="s">
        <v>371</v>
      </c>
      <c r="H276" s="252">
        <v>33</v>
      </c>
      <c r="I276" s="253"/>
      <c r="J276" s="254">
        <f>ROUND(I276*H276,2)</f>
        <v>0</v>
      </c>
      <c r="K276" s="255"/>
      <c r="L276" s="256"/>
      <c r="M276" s="257" t="s">
        <v>1</v>
      </c>
      <c r="N276" s="258" t="s">
        <v>40</v>
      </c>
      <c r="O276" s="94"/>
      <c r="P276" s="244">
        <f>O276*H276</f>
        <v>0</v>
      </c>
      <c r="Q276" s="244">
        <v>0</v>
      </c>
      <c r="R276" s="244">
        <f>Q276*H276</f>
        <v>0</v>
      </c>
      <c r="S276" s="244">
        <v>0</v>
      </c>
      <c r="T276" s="245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46" t="s">
        <v>208</v>
      </c>
      <c r="AT276" s="246" t="s">
        <v>270</v>
      </c>
      <c r="AU276" s="246" t="s">
        <v>87</v>
      </c>
      <c r="AY276" s="14" t="s">
        <v>177</v>
      </c>
      <c r="BE276" s="247">
        <f>IF(N276="základná",J276,0)</f>
        <v>0</v>
      </c>
      <c r="BF276" s="247">
        <f>IF(N276="znížená",J276,0)</f>
        <v>0</v>
      </c>
      <c r="BG276" s="247">
        <f>IF(N276="zákl. prenesená",J276,0)</f>
        <v>0</v>
      </c>
      <c r="BH276" s="247">
        <f>IF(N276="zníž. prenesená",J276,0)</f>
        <v>0</v>
      </c>
      <c r="BI276" s="247">
        <f>IF(N276="nulová",J276,0)</f>
        <v>0</v>
      </c>
      <c r="BJ276" s="14" t="s">
        <v>87</v>
      </c>
      <c r="BK276" s="247">
        <f>ROUND(I276*H276,2)</f>
        <v>0</v>
      </c>
      <c r="BL276" s="14" t="s">
        <v>183</v>
      </c>
      <c r="BM276" s="246" t="s">
        <v>785</v>
      </c>
    </row>
    <row r="277" s="2" customFormat="1" ht="16.5" customHeight="1">
      <c r="A277" s="35"/>
      <c r="B277" s="36"/>
      <c r="C277" s="234" t="s">
        <v>749</v>
      </c>
      <c r="D277" s="234" t="s">
        <v>179</v>
      </c>
      <c r="E277" s="235" t="s">
        <v>2389</v>
      </c>
      <c r="F277" s="236" t="s">
        <v>2390</v>
      </c>
      <c r="G277" s="237" t="s">
        <v>371</v>
      </c>
      <c r="H277" s="238">
        <v>29</v>
      </c>
      <c r="I277" s="239"/>
      <c r="J277" s="240">
        <f>ROUND(I277*H277,2)</f>
        <v>0</v>
      </c>
      <c r="K277" s="241"/>
      <c r="L277" s="41"/>
      <c r="M277" s="242" t="s">
        <v>1</v>
      </c>
      <c r="N277" s="243" t="s">
        <v>40</v>
      </c>
      <c r="O277" s="94"/>
      <c r="P277" s="244">
        <f>O277*H277</f>
        <v>0</v>
      </c>
      <c r="Q277" s="244">
        <v>0</v>
      </c>
      <c r="R277" s="244">
        <f>Q277*H277</f>
        <v>0</v>
      </c>
      <c r="S277" s="244">
        <v>0</v>
      </c>
      <c r="T277" s="245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46" t="s">
        <v>183</v>
      </c>
      <c r="AT277" s="246" t="s">
        <v>179</v>
      </c>
      <c r="AU277" s="246" t="s">
        <v>87</v>
      </c>
      <c r="AY277" s="14" t="s">
        <v>177</v>
      </c>
      <c r="BE277" s="247">
        <f>IF(N277="základná",J277,0)</f>
        <v>0</v>
      </c>
      <c r="BF277" s="247">
        <f>IF(N277="znížená",J277,0)</f>
        <v>0</v>
      </c>
      <c r="BG277" s="247">
        <f>IF(N277="zákl. prenesená",J277,0)</f>
        <v>0</v>
      </c>
      <c r="BH277" s="247">
        <f>IF(N277="zníž. prenesená",J277,0)</f>
        <v>0</v>
      </c>
      <c r="BI277" s="247">
        <f>IF(N277="nulová",J277,0)</f>
        <v>0</v>
      </c>
      <c r="BJ277" s="14" t="s">
        <v>87</v>
      </c>
      <c r="BK277" s="247">
        <f>ROUND(I277*H277,2)</f>
        <v>0</v>
      </c>
      <c r="BL277" s="14" t="s">
        <v>183</v>
      </c>
      <c r="BM277" s="246" t="s">
        <v>2562</v>
      </c>
    </row>
    <row r="278" s="2" customFormat="1" ht="16.5" customHeight="1">
      <c r="A278" s="35"/>
      <c r="B278" s="36"/>
      <c r="C278" s="248" t="s">
        <v>753</v>
      </c>
      <c r="D278" s="248" t="s">
        <v>270</v>
      </c>
      <c r="E278" s="249" t="s">
        <v>2392</v>
      </c>
      <c r="F278" s="250" t="s">
        <v>2390</v>
      </c>
      <c r="G278" s="251" t="s">
        <v>371</v>
      </c>
      <c r="H278" s="252">
        <v>29</v>
      </c>
      <c r="I278" s="253"/>
      <c r="J278" s="254">
        <f>ROUND(I278*H278,2)</f>
        <v>0</v>
      </c>
      <c r="K278" s="255"/>
      <c r="L278" s="256"/>
      <c r="M278" s="257" t="s">
        <v>1</v>
      </c>
      <c r="N278" s="258" t="s">
        <v>40</v>
      </c>
      <c r="O278" s="94"/>
      <c r="P278" s="244">
        <f>O278*H278</f>
        <v>0</v>
      </c>
      <c r="Q278" s="244">
        <v>0</v>
      </c>
      <c r="R278" s="244">
        <f>Q278*H278</f>
        <v>0</v>
      </c>
      <c r="S278" s="244">
        <v>0</v>
      </c>
      <c r="T278" s="245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46" t="s">
        <v>208</v>
      </c>
      <c r="AT278" s="246" t="s">
        <v>270</v>
      </c>
      <c r="AU278" s="246" t="s">
        <v>87</v>
      </c>
      <c r="AY278" s="14" t="s">
        <v>177</v>
      </c>
      <c r="BE278" s="247">
        <f>IF(N278="základná",J278,0)</f>
        <v>0</v>
      </c>
      <c r="BF278" s="247">
        <f>IF(N278="znížená",J278,0)</f>
        <v>0</v>
      </c>
      <c r="BG278" s="247">
        <f>IF(N278="zákl. prenesená",J278,0)</f>
        <v>0</v>
      </c>
      <c r="BH278" s="247">
        <f>IF(N278="zníž. prenesená",J278,0)</f>
        <v>0</v>
      </c>
      <c r="BI278" s="247">
        <f>IF(N278="nulová",J278,0)</f>
        <v>0</v>
      </c>
      <c r="BJ278" s="14" t="s">
        <v>87</v>
      </c>
      <c r="BK278" s="247">
        <f>ROUND(I278*H278,2)</f>
        <v>0</v>
      </c>
      <c r="BL278" s="14" t="s">
        <v>183</v>
      </c>
      <c r="BM278" s="246" t="s">
        <v>793</v>
      </c>
    </row>
    <row r="279" s="2" customFormat="1" ht="16.5" customHeight="1">
      <c r="A279" s="35"/>
      <c r="B279" s="36"/>
      <c r="C279" s="234" t="s">
        <v>757</v>
      </c>
      <c r="D279" s="234" t="s">
        <v>179</v>
      </c>
      <c r="E279" s="235" t="s">
        <v>2393</v>
      </c>
      <c r="F279" s="236" t="s">
        <v>2394</v>
      </c>
      <c r="G279" s="237" t="s">
        <v>371</v>
      </c>
      <c r="H279" s="238">
        <v>10</v>
      </c>
      <c r="I279" s="239"/>
      <c r="J279" s="240">
        <f>ROUND(I279*H279,2)</f>
        <v>0</v>
      </c>
      <c r="K279" s="241"/>
      <c r="L279" s="41"/>
      <c r="M279" s="242" t="s">
        <v>1</v>
      </c>
      <c r="N279" s="243" t="s">
        <v>40</v>
      </c>
      <c r="O279" s="94"/>
      <c r="P279" s="244">
        <f>O279*H279</f>
        <v>0</v>
      </c>
      <c r="Q279" s="244">
        <v>0</v>
      </c>
      <c r="R279" s="244">
        <f>Q279*H279</f>
        <v>0</v>
      </c>
      <c r="S279" s="244">
        <v>0</v>
      </c>
      <c r="T279" s="245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46" t="s">
        <v>183</v>
      </c>
      <c r="AT279" s="246" t="s">
        <v>179</v>
      </c>
      <c r="AU279" s="246" t="s">
        <v>87</v>
      </c>
      <c r="AY279" s="14" t="s">
        <v>177</v>
      </c>
      <c r="BE279" s="247">
        <f>IF(N279="základná",J279,0)</f>
        <v>0</v>
      </c>
      <c r="BF279" s="247">
        <f>IF(N279="znížená",J279,0)</f>
        <v>0</v>
      </c>
      <c r="BG279" s="247">
        <f>IF(N279="zákl. prenesená",J279,0)</f>
        <v>0</v>
      </c>
      <c r="BH279" s="247">
        <f>IF(N279="zníž. prenesená",J279,0)</f>
        <v>0</v>
      </c>
      <c r="BI279" s="247">
        <f>IF(N279="nulová",J279,0)</f>
        <v>0</v>
      </c>
      <c r="BJ279" s="14" t="s">
        <v>87</v>
      </c>
      <c r="BK279" s="247">
        <f>ROUND(I279*H279,2)</f>
        <v>0</v>
      </c>
      <c r="BL279" s="14" t="s">
        <v>183</v>
      </c>
      <c r="BM279" s="246" t="s">
        <v>2563</v>
      </c>
    </row>
    <row r="280" s="2" customFormat="1" ht="16.5" customHeight="1">
      <c r="A280" s="35"/>
      <c r="B280" s="36"/>
      <c r="C280" s="248" t="s">
        <v>761</v>
      </c>
      <c r="D280" s="248" t="s">
        <v>270</v>
      </c>
      <c r="E280" s="249" t="s">
        <v>2396</v>
      </c>
      <c r="F280" s="250" t="s">
        <v>2394</v>
      </c>
      <c r="G280" s="251" t="s">
        <v>371</v>
      </c>
      <c r="H280" s="252">
        <v>10</v>
      </c>
      <c r="I280" s="253"/>
      <c r="J280" s="254">
        <f>ROUND(I280*H280,2)</f>
        <v>0</v>
      </c>
      <c r="K280" s="255"/>
      <c r="L280" s="256"/>
      <c r="M280" s="257" t="s">
        <v>1</v>
      </c>
      <c r="N280" s="258" t="s">
        <v>40</v>
      </c>
      <c r="O280" s="94"/>
      <c r="P280" s="244">
        <f>O280*H280</f>
        <v>0</v>
      </c>
      <c r="Q280" s="244">
        <v>0</v>
      </c>
      <c r="R280" s="244">
        <f>Q280*H280</f>
        <v>0</v>
      </c>
      <c r="S280" s="244">
        <v>0</v>
      </c>
      <c r="T280" s="245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46" t="s">
        <v>208</v>
      </c>
      <c r="AT280" s="246" t="s">
        <v>270</v>
      </c>
      <c r="AU280" s="246" t="s">
        <v>87</v>
      </c>
      <c r="AY280" s="14" t="s">
        <v>177</v>
      </c>
      <c r="BE280" s="247">
        <f>IF(N280="základná",J280,0)</f>
        <v>0</v>
      </c>
      <c r="BF280" s="247">
        <f>IF(N280="znížená",J280,0)</f>
        <v>0</v>
      </c>
      <c r="BG280" s="247">
        <f>IF(N280="zákl. prenesená",J280,0)</f>
        <v>0</v>
      </c>
      <c r="BH280" s="247">
        <f>IF(N280="zníž. prenesená",J280,0)</f>
        <v>0</v>
      </c>
      <c r="BI280" s="247">
        <f>IF(N280="nulová",J280,0)</f>
        <v>0</v>
      </c>
      <c r="BJ280" s="14" t="s">
        <v>87</v>
      </c>
      <c r="BK280" s="247">
        <f>ROUND(I280*H280,2)</f>
        <v>0</v>
      </c>
      <c r="BL280" s="14" t="s">
        <v>183</v>
      </c>
      <c r="BM280" s="246" t="s">
        <v>801</v>
      </c>
    </row>
    <row r="281" s="2" customFormat="1" ht="16.5" customHeight="1">
      <c r="A281" s="35"/>
      <c r="B281" s="36"/>
      <c r="C281" s="234" t="s">
        <v>765</v>
      </c>
      <c r="D281" s="234" t="s">
        <v>179</v>
      </c>
      <c r="E281" s="235" t="s">
        <v>2401</v>
      </c>
      <c r="F281" s="236" t="s">
        <v>2402</v>
      </c>
      <c r="G281" s="237" t="s">
        <v>371</v>
      </c>
      <c r="H281" s="238">
        <v>4</v>
      </c>
      <c r="I281" s="239"/>
      <c r="J281" s="240">
        <f>ROUND(I281*H281,2)</f>
        <v>0</v>
      </c>
      <c r="K281" s="241"/>
      <c r="L281" s="41"/>
      <c r="M281" s="242" t="s">
        <v>1</v>
      </c>
      <c r="N281" s="243" t="s">
        <v>40</v>
      </c>
      <c r="O281" s="94"/>
      <c r="P281" s="244">
        <f>O281*H281</f>
        <v>0</v>
      </c>
      <c r="Q281" s="244">
        <v>0</v>
      </c>
      <c r="R281" s="244">
        <f>Q281*H281</f>
        <v>0</v>
      </c>
      <c r="S281" s="244">
        <v>0</v>
      </c>
      <c r="T281" s="245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46" t="s">
        <v>183</v>
      </c>
      <c r="AT281" s="246" t="s">
        <v>179</v>
      </c>
      <c r="AU281" s="246" t="s">
        <v>87</v>
      </c>
      <c r="AY281" s="14" t="s">
        <v>177</v>
      </c>
      <c r="BE281" s="247">
        <f>IF(N281="základná",J281,0)</f>
        <v>0</v>
      </c>
      <c r="BF281" s="247">
        <f>IF(N281="znížená",J281,0)</f>
        <v>0</v>
      </c>
      <c r="BG281" s="247">
        <f>IF(N281="zákl. prenesená",J281,0)</f>
        <v>0</v>
      </c>
      <c r="BH281" s="247">
        <f>IF(N281="zníž. prenesená",J281,0)</f>
        <v>0</v>
      </c>
      <c r="BI281" s="247">
        <f>IF(N281="nulová",J281,0)</f>
        <v>0</v>
      </c>
      <c r="BJ281" s="14" t="s">
        <v>87</v>
      </c>
      <c r="BK281" s="247">
        <f>ROUND(I281*H281,2)</f>
        <v>0</v>
      </c>
      <c r="BL281" s="14" t="s">
        <v>183</v>
      </c>
      <c r="BM281" s="246" t="s">
        <v>2564</v>
      </c>
    </row>
    <row r="282" s="2" customFormat="1" ht="16.5" customHeight="1">
      <c r="A282" s="35"/>
      <c r="B282" s="36"/>
      <c r="C282" s="248" t="s">
        <v>769</v>
      </c>
      <c r="D282" s="248" t="s">
        <v>270</v>
      </c>
      <c r="E282" s="249" t="s">
        <v>2404</v>
      </c>
      <c r="F282" s="250" t="s">
        <v>2402</v>
      </c>
      <c r="G282" s="251" t="s">
        <v>371</v>
      </c>
      <c r="H282" s="252">
        <v>4</v>
      </c>
      <c r="I282" s="253"/>
      <c r="J282" s="254">
        <f>ROUND(I282*H282,2)</f>
        <v>0</v>
      </c>
      <c r="K282" s="255"/>
      <c r="L282" s="256"/>
      <c r="M282" s="257" t="s">
        <v>1</v>
      </c>
      <c r="N282" s="258" t="s">
        <v>40</v>
      </c>
      <c r="O282" s="94"/>
      <c r="P282" s="244">
        <f>O282*H282</f>
        <v>0</v>
      </c>
      <c r="Q282" s="244">
        <v>0</v>
      </c>
      <c r="R282" s="244">
        <f>Q282*H282</f>
        <v>0</v>
      </c>
      <c r="S282" s="244">
        <v>0</v>
      </c>
      <c r="T282" s="245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46" t="s">
        <v>208</v>
      </c>
      <c r="AT282" s="246" t="s">
        <v>270</v>
      </c>
      <c r="AU282" s="246" t="s">
        <v>87</v>
      </c>
      <c r="AY282" s="14" t="s">
        <v>177</v>
      </c>
      <c r="BE282" s="247">
        <f>IF(N282="základná",J282,0)</f>
        <v>0</v>
      </c>
      <c r="BF282" s="247">
        <f>IF(N282="znížená",J282,0)</f>
        <v>0</v>
      </c>
      <c r="BG282" s="247">
        <f>IF(N282="zákl. prenesená",J282,0)</f>
        <v>0</v>
      </c>
      <c r="BH282" s="247">
        <f>IF(N282="zníž. prenesená",J282,0)</f>
        <v>0</v>
      </c>
      <c r="BI282" s="247">
        <f>IF(N282="nulová",J282,0)</f>
        <v>0</v>
      </c>
      <c r="BJ282" s="14" t="s">
        <v>87</v>
      </c>
      <c r="BK282" s="247">
        <f>ROUND(I282*H282,2)</f>
        <v>0</v>
      </c>
      <c r="BL282" s="14" t="s">
        <v>183</v>
      </c>
      <c r="BM282" s="246" t="s">
        <v>809</v>
      </c>
    </row>
    <row r="283" s="2" customFormat="1" ht="16.5" customHeight="1">
      <c r="A283" s="35"/>
      <c r="B283" s="36"/>
      <c r="C283" s="234" t="s">
        <v>773</v>
      </c>
      <c r="D283" s="234" t="s">
        <v>179</v>
      </c>
      <c r="E283" s="235" t="s">
        <v>2565</v>
      </c>
      <c r="F283" s="236" t="s">
        <v>2566</v>
      </c>
      <c r="G283" s="237" t="s">
        <v>371</v>
      </c>
      <c r="H283" s="238">
        <v>4</v>
      </c>
      <c r="I283" s="239"/>
      <c r="J283" s="240">
        <f>ROUND(I283*H283,2)</f>
        <v>0</v>
      </c>
      <c r="K283" s="241"/>
      <c r="L283" s="41"/>
      <c r="M283" s="242" t="s">
        <v>1</v>
      </c>
      <c r="N283" s="243" t="s">
        <v>40</v>
      </c>
      <c r="O283" s="94"/>
      <c r="P283" s="244">
        <f>O283*H283</f>
        <v>0</v>
      </c>
      <c r="Q283" s="244">
        <v>0</v>
      </c>
      <c r="R283" s="244">
        <f>Q283*H283</f>
        <v>0</v>
      </c>
      <c r="S283" s="244">
        <v>0</v>
      </c>
      <c r="T283" s="245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46" t="s">
        <v>183</v>
      </c>
      <c r="AT283" s="246" t="s">
        <v>179</v>
      </c>
      <c r="AU283" s="246" t="s">
        <v>87</v>
      </c>
      <c r="AY283" s="14" t="s">
        <v>177</v>
      </c>
      <c r="BE283" s="247">
        <f>IF(N283="základná",J283,0)</f>
        <v>0</v>
      </c>
      <c r="BF283" s="247">
        <f>IF(N283="znížená",J283,0)</f>
        <v>0</v>
      </c>
      <c r="BG283" s="247">
        <f>IF(N283="zákl. prenesená",J283,0)</f>
        <v>0</v>
      </c>
      <c r="BH283" s="247">
        <f>IF(N283="zníž. prenesená",J283,0)</f>
        <v>0</v>
      </c>
      <c r="BI283" s="247">
        <f>IF(N283="nulová",J283,0)</f>
        <v>0</v>
      </c>
      <c r="BJ283" s="14" t="s">
        <v>87</v>
      </c>
      <c r="BK283" s="247">
        <f>ROUND(I283*H283,2)</f>
        <v>0</v>
      </c>
      <c r="BL283" s="14" t="s">
        <v>183</v>
      </c>
      <c r="BM283" s="246" t="s">
        <v>2567</v>
      </c>
    </row>
    <row r="284" s="2" customFormat="1" ht="16.5" customHeight="1">
      <c r="A284" s="35"/>
      <c r="B284" s="36"/>
      <c r="C284" s="248" t="s">
        <v>777</v>
      </c>
      <c r="D284" s="248" t="s">
        <v>270</v>
      </c>
      <c r="E284" s="249" t="s">
        <v>2568</v>
      </c>
      <c r="F284" s="250" t="s">
        <v>2566</v>
      </c>
      <c r="G284" s="251" t="s">
        <v>371</v>
      </c>
      <c r="H284" s="252">
        <v>4</v>
      </c>
      <c r="I284" s="253"/>
      <c r="J284" s="254">
        <f>ROUND(I284*H284,2)</f>
        <v>0</v>
      </c>
      <c r="K284" s="255"/>
      <c r="L284" s="256"/>
      <c r="M284" s="257" t="s">
        <v>1</v>
      </c>
      <c r="N284" s="258" t="s">
        <v>40</v>
      </c>
      <c r="O284" s="94"/>
      <c r="P284" s="244">
        <f>O284*H284</f>
        <v>0</v>
      </c>
      <c r="Q284" s="244">
        <v>0</v>
      </c>
      <c r="R284" s="244">
        <f>Q284*H284</f>
        <v>0</v>
      </c>
      <c r="S284" s="244">
        <v>0</v>
      </c>
      <c r="T284" s="245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46" t="s">
        <v>208</v>
      </c>
      <c r="AT284" s="246" t="s">
        <v>270</v>
      </c>
      <c r="AU284" s="246" t="s">
        <v>87</v>
      </c>
      <c r="AY284" s="14" t="s">
        <v>177</v>
      </c>
      <c r="BE284" s="247">
        <f>IF(N284="základná",J284,0)</f>
        <v>0</v>
      </c>
      <c r="BF284" s="247">
        <f>IF(N284="znížená",J284,0)</f>
        <v>0</v>
      </c>
      <c r="BG284" s="247">
        <f>IF(N284="zákl. prenesená",J284,0)</f>
        <v>0</v>
      </c>
      <c r="BH284" s="247">
        <f>IF(N284="zníž. prenesená",J284,0)</f>
        <v>0</v>
      </c>
      <c r="BI284" s="247">
        <f>IF(N284="nulová",J284,0)</f>
        <v>0</v>
      </c>
      <c r="BJ284" s="14" t="s">
        <v>87</v>
      </c>
      <c r="BK284" s="247">
        <f>ROUND(I284*H284,2)</f>
        <v>0</v>
      </c>
      <c r="BL284" s="14" t="s">
        <v>183</v>
      </c>
      <c r="BM284" s="246" t="s">
        <v>817</v>
      </c>
    </row>
    <row r="285" s="2" customFormat="1" ht="16.5" customHeight="1">
      <c r="A285" s="35"/>
      <c r="B285" s="36"/>
      <c r="C285" s="234" t="s">
        <v>781</v>
      </c>
      <c r="D285" s="234" t="s">
        <v>179</v>
      </c>
      <c r="E285" s="235" t="s">
        <v>2569</v>
      </c>
      <c r="F285" s="236" t="s">
        <v>2570</v>
      </c>
      <c r="G285" s="237" t="s">
        <v>371</v>
      </c>
      <c r="H285" s="238">
        <v>2</v>
      </c>
      <c r="I285" s="239"/>
      <c r="J285" s="240">
        <f>ROUND(I285*H285,2)</f>
        <v>0</v>
      </c>
      <c r="K285" s="241"/>
      <c r="L285" s="41"/>
      <c r="M285" s="242" t="s">
        <v>1</v>
      </c>
      <c r="N285" s="243" t="s">
        <v>40</v>
      </c>
      <c r="O285" s="94"/>
      <c r="P285" s="244">
        <f>O285*H285</f>
        <v>0</v>
      </c>
      <c r="Q285" s="244">
        <v>0</v>
      </c>
      <c r="R285" s="244">
        <f>Q285*H285</f>
        <v>0</v>
      </c>
      <c r="S285" s="244">
        <v>0</v>
      </c>
      <c r="T285" s="245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46" t="s">
        <v>183</v>
      </c>
      <c r="AT285" s="246" t="s">
        <v>179</v>
      </c>
      <c r="AU285" s="246" t="s">
        <v>87</v>
      </c>
      <c r="AY285" s="14" t="s">
        <v>177</v>
      </c>
      <c r="BE285" s="247">
        <f>IF(N285="základná",J285,0)</f>
        <v>0</v>
      </c>
      <c r="BF285" s="247">
        <f>IF(N285="znížená",J285,0)</f>
        <v>0</v>
      </c>
      <c r="BG285" s="247">
        <f>IF(N285="zákl. prenesená",J285,0)</f>
        <v>0</v>
      </c>
      <c r="BH285" s="247">
        <f>IF(N285="zníž. prenesená",J285,0)</f>
        <v>0</v>
      </c>
      <c r="BI285" s="247">
        <f>IF(N285="nulová",J285,0)</f>
        <v>0</v>
      </c>
      <c r="BJ285" s="14" t="s">
        <v>87</v>
      </c>
      <c r="BK285" s="247">
        <f>ROUND(I285*H285,2)</f>
        <v>0</v>
      </c>
      <c r="BL285" s="14" t="s">
        <v>183</v>
      </c>
      <c r="BM285" s="246" t="s">
        <v>2571</v>
      </c>
    </row>
    <row r="286" s="2" customFormat="1" ht="16.5" customHeight="1">
      <c r="A286" s="35"/>
      <c r="B286" s="36"/>
      <c r="C286" s="248" t="s">
        <v>785</v>
      </c>
      <c r="D286" s="248" t="s">
        <v>270</v>
      </c>
      <c r="E286" s="249" t="s">
        <v>2572</v>
      </c>
      <c r="F286" s="250" t="s">
        <v>2570</v>
      </c>
      <c r="G286" s="251" t="s">
        <v>371</v>
      </c>
      <c r="H286" s="252">
        <v>2</v>
      </c>
      <c r="I286" s="253"/>
      <c r="J286" s="254">
        <f>ROUND(I286*H286,2)</f>
        <v>0</v>
      </c>
      <c r="K286" s="255"/>
      <c r="L286" s="256"/>
      <c r="M286" s="257" t="s">
        <v>1</v>
      </c>
      <c r="N286" s="258" t="s">
        <v>40</v>
      </c>
      <c r="O286" s="94"/>
      <c r="P286" s="244">
        <f>O286*H286</f>
        <v>0</v>
      </c>
      <c r="Q286" s="244">
        <v>0</v>
      </c>
      <c r="R286" s="244">
        <f>Q286*H286</f>
        <v>0</v>
      </c>
      <c r="S286" s="244">
        <v>0</v>
      </c>
      <c r="T286" s="245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46" t="s">
        <v>208</v>
      </c>
      <c r="AT286" s="246" t="s">
        <v>270</v>
      </c>
      <c r="AU286" s="246" t="s">
        <v>87</v>
      </c>
      <c r="AY286" s="14" t="s">
        <v>177</v>
      </c>
      <c r="BE286" s="247">
        <f>IF(N286="základná",J286,0)</f>
        <v>0</v>
      </c>
      <c r="BF286" s="247">
        <f>IF(N286="znížená",J286,0)</f>
        <v>0</v>
      </c>
      <c r="BG286" s="247">
        <f>IF(N286="zákl. prenesená",J286,0)</f>
        <v>0</v>
      </c>
      <c r="BH286" s="247">
        <f>IF(N286="zníž. prenesená",J286,0)</f>
        <v>0</v>
      </c>
      <c r="BI286" s="247">
        <f>IF(N286="nulová",J286,0)</f>
        <v>0</v>
      </c>
      <c r="BJ286" s="14" t="s">
        <v>87</v>
      </c>
      <c r="BK286" s="247">
        <f>ROUND(I286*H286,2)</f>
        <v>0</v>
      </c>
      <c r="BL286" s="14" t="s">
        <v>183</v>
      </c>
      <c r="BM286" s="246" t="s">
        <v>825</v>
      </c>
    </row>
    <row r="287" s="2" customFormat="1" ht="16.5" customHeight="1">
      <c r="A287" s="35"/>
      <c r="B287" s="36"/>
      <c r="C287" s="234" t="s">
        <v>789</v>
      </c>
      <c r="D287" s="234" t="s">
        <v>179</v>
      </c>
      <c r="E287" s="235" t="s">
        <v>2573</v>
      </c>
      <c r="F287" s="236" t="s">
        <v>2574</v>
      </c>
      <c r="G287" s="237" t="s">
        <v>371</v>
      </c>
      <c r="H287" s="238">
        <v>1</v>
      </c>
      <c r="I287" s="239"/>
      <c r="J287" s="240">
        <f>ROUND(I287*H287,2)</f>
        <v>0</v>
      </c>
      <c r="K287" s="241"/>
      <c r="L287" s="41"/>
      <c r="M287" s="242" t="s">
        <v>1</v>
      </c>
      <c r="N287" s="243" t="s">
        <v>40</v>
      </c>
      <c r="O287" s="94"/>
      <c r="P287" s="244">
        <f>O287*H287</f>
        <v>0</v>
      </c>
      <c r="Q287" s="244">
        <v>0</v>
      </c>
      <c r="R287" s="244">
        <f>Q287*H287</f>
        <v>0</v>
      </c>
      <c r="S287" s="244">
        <v>0</v>
      </c>
      <c r="T287" s="245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46" t="s">
        <v>183</v>
      </c>
      <c r="AT287" s="246" t="s">
        <v>179</v>
      </c>
      <c r="AU287" s="246" t="s">
        <v>87</v>
      </c>
      <c r="AY287" s="14" t="s">
        <v>177</v>
      </c>
      <c r="BE287" s="247">
        <f>IF(N287="základná",J287,0)</f>
        <v>0</v>
      </c>
      <c r="BF287" s="247">
        <f>IF(N287="znížená",J287,0)</f>
        <v>0</v>
      </c>
      <c r="BG287" s="247">
        <f>IF(N287="zákl. prenesená",J287,0)</f>
        <v>0</v>
      </c>
      <c r="BH287" s="247">
        <f>IF(N287="zníž. prenesená",J287,0)</f>
        <v>0</v>
      </c>
      <c r="BI287" s="247">
        <f>IF(N287="nulová",J287,0)</f>
        <v>0</v>
      </c>
      <c r="BJ287" s="14" t="s">
        <v>87</v>
      </c>
      <c r="BK287" s="247">
        <f>ROUND(I287*H287,2)</f>
        <v>0</v>
      </c>
      <c r="BL287" s="14" t="s">
        <v>183</v>
      </c>
      <c r="BM287" s="246" t="s">
        <v>2575</v>
      </c>
    </row>
    <row r="288" s="2" customFormat="1" ht="16.5" customHeight="1">
      <c r="A288" s="35"/>
      <c r="B288" s="36"/>
      <c r="C288" s="248" t="s">
        <v>793</v>
      </c>
      <c r="D288" s="248" t="s">
        <v>270</v>
      </c>
      <c r="E288" s="249" t="s">
        <v>2576</v>
      </c>
      <c r="F288" s="250" t="s">
        <v>2574</v>
      </c>
      <c r="G288" s="251" t="s">
        <v>371</v>
      </c>
      <c r="H288" s="252">
        <v>1</v>
      </c>
      <c r="I288" s="253"/>
      <c r="J288" s="254">
        <f>ROUND(I288*H288,2)</f>
        <v>0</v>
      </c>
      <c r="K288" s="255"/>
      <c r="L288" s="256"/>
      <c r="M288" s="257" t="s">
        <v>1</v>
      </c>
      <c r="N288" s="258" t="s">
        <v>40</v>
      </c>
      <c r="O288" s="94"/>
      <c r="P288" s="244">
        <f>O288*H288</f>
        <v>0</v>
      </c>
      <c r="Q288" s="244">
        <v>0</v>
      </c>
      <c r="R288" s="244">
        <f>Q288*H288</f>
        <v>0</v>
      </c>
      <c r="S288" s="244">
        <v>0</v>
      </c>
      <c r="T288" s="245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46" t="s">
        <v>208</v>
      </c>
      <c r="AT288" s="246" t="s">
        <v>270</v>
      </c>
      <c r="AU288" s="246" t="s">
        <v>87</v>
      </c>
      <c r="AY288" s="14" t="s">
        <v>177</v>
      </c>
      <c r="BE288" s="247">
        <f>IF(N288="základná",J288,0)</f>
        <v>0</v>
      </c>
      <c r="BF288" s="247">
        <f>IF(N288="znížená",J288,0)</f>
        <v>0</v>
      </c>
      <c r="BG288" s="247">
        <f>IF(N288="zákl. prenesená",J288,0)</f>
        <v>0</v>
      </c>
      <c r="BH288" s="247">
        <f>IF(N288="zníž. prenesená",J288,0)</f>
        <v>0</v>
      </c>
      <c r="BI288" s="247">
        <f>IF(N288="nulová",J288,0)</f>
        <v>0</v>
      </c>
      <c r="BJ288" s="14" t="s">
        <v>87</v>
      </c>
      <c r="BK288" s="247">
        <f>ROUND(I288*H288,2)</f>
        <v>0</v>
      </c>
      <c r="BL288" s="14" t="s">
        <v>183</v>
      </c>
      <c r="BM288" s="246" t="s">
        <v>833</v>
      </c>
    </row>
    <row r="289" s="2" customFormat="1" ht="16.5" customHeight="1">
      <c r="A289" s="35"/>
      <c r="B289" s="36"/>
      <c r="C289" s="234" t="s">
        <v>797</v>
      </c>
      <c r="D289" s="234" t="s">
        <v>179</v>
      </c>
      <c r="E289" s="235" t="s">
        <v>2577</v>
      </c>
      <c r="F289" s="236" t="s">
        <v>2578</v>
      </c>
      <c r="G289" s="237" t="s">
        <v>371</v>
      </c>
      <c r="H289" s="238">
        <v>2</v>
      </c>
      <c r="I289" s="239"/>
      <c r="J289" s="240">
        <f>ROUND(I289*H289,2)</f>
        <v>0</v>
      </c>
      <c r="K289" s="241"/>
      <c r="L289" s="41"/>
      <c r="M289" s="242" t="s">
        <v>1</v>
      </c>
      <c r="N289" s="243" t="s">
        <v>40</v>
      </c>
      <c r="O289" s="94"/>
      <c r="P289" s="244">
        <f>O289*H289</f>
        <v>0</v>
      </c>
      <c r="Q289" s="244">
        <v>0</v>
      </c>
      <c r="R289" s="244">
        <f>Q289*H289</f>
        <v>0</v>
      </c>
      <c r="S289" s="244">
        <v>0</v>
      </c>
      <c r="T289" s="245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46" t="s">
        <v>183</v>
      </c>
      <c r="AT289" s="246" t="s">
        <v>179</v>
      </c>
      <c r="AU289" s="246" t="s">
        <v>87</v>
      </c>
      <c r="AY289" s="14" t="s">
        <v>177</v>
      </c>
      <c r="BE289" s="247">
        <f>IF(N289="základná",J289,0)</f>
        <v>0</v>
      </c>
      <c r="BF289" s="247">
        <f>IF(N289="znížená",J289,0)</f>
        <v>0</v>
      </c>
      <c r="BG289" s="247">
        <f>IF(N289="zákl. prenesená",J289,0)</f>
        <v>0</v>
      </c>
      <c r="BH289" s="247">
        <f>IF(N289="zníž. prenesená",J289,0)</f>
        <v>0</v>
      </c>
      <c r="BI289" s="247">
        <f>IF(N289="nulová",J289,0)</f>
        <v>0</v>
      </c>
      <c r="BJ289" s="14" t="s">
        <v>87</v>
      </c>
      <c r="BK289" s="247">
        <f>ROUND(I289*H289,2)</f>
        <v>0</v>
      </c>
      <c r="BL289" s="14" t="s">
        <v>183</v>
      </c>
      <c r="BM289" s="246" t="s">
        <v>2579</v>
      </c>
    </row>
    <row r="290" s="2" customFormat="1" ht="16.5" customHeight="1">
      <c r="A290" s="35"/>
      <c r="B290" s="36"/>
      <c r="C290" s="248" t="s">
        <v>801</v>
      </c>
      <c r="D290" s="248" t="s">
        <v>270</v>
      </c>
      <c r="E290" s="249" t="s">
        <v>2580</v>
      </c>
      <c r="F290" s="250" t="s">
        <v>2578</v>
      </c>
      <c r="G290" s="251" t="s">
        <v>371</v>
      </c>
      <c r="H290" s="252">
        <v>2</v>
      </c>
      <c r="I290" s="253"/>
      <c r="J290" s="254">
        <f>ROUND(I290*H290,2)</f>
        <v>0</v>
      </c>
      <c r="K290" s="255"/>
      <c r="L290" s="256"/>
      <c r="M290" s="257" t="s">
        <v>1</v>
      </c>
      <c r="N290" s="258" t="s">
        <v>40</v>
      </c>
      <c r="O290" s="94"/>
      <c r="P290" s="244">
        <f>O290*H290</f>
        <v>0</v>
      </c>
      <c r="Q290" s="244">
        <v>0</v>
      </c>
      <c r="R290" s="244">
        <f>Q290*H290</f>
        <v>0</v>
      </c>
      <c r="S290" s="244">
        <v>0</v>
      </c>
      <c r="T290" s="245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46" t="s">
        <v>208</v>
      </c>
      <c r="AT290" s="246" t="s">
        <v>270</v>
      </c>
      <c r="AU290" s="246" t="s">
        <v>87</v>
      </c>
      <c r="AY290" s="14" t="s">
        <v>177</v>
      </c>
      <c r="BE290" s="247">
        <f>IF(N290="základná",J290,0)</f>
        <v>0</v>
      </c>
      <c r="BF290" s="247">
        <f>IF(N290="znížená",J290,0)</f>
        <v>0</v>
      </c>
      <c r="BG290" s="247">
        <f>IF(N290="zákl. prenesená",J290,0)</f>
        <v>0</v>
      </c>
      <c r="BH290" s="247">
        <f>IF(N290="zníž. prenesená",J290,0)</f>
        <v>0</v>
      </c>
      <c r="BI290" s="247">
        <f>IF(N290="nulová",J290,0)</f>
        <v>0</v>
      </c>
      <c r="BJ290" s="14" t="s">
        <v>87</v>
      </c>
      <c r="BK290" s="247">
        <f>ROUND(I290*H290,2)</f>
        <v>0</v>
      </c>
      <c r="BL290" s="14" t="s">
        <v>183</v>
      </c>
      <c r="BM290" s="246" t="s">
        <v>841</v>
      </c>
    </row>
    <row r="291" s="2" customFormat="1" ht="16.5" customHeight="1">
      <c r="A291" s="35"/>
      <c r="B291" s="36"/>
      <c r="C291" s="234" t="s">
        <v>805</v>
      </c>
      <c r="D291" s="234" t="s">
        <v>179</v>
      </c>
      <c r="E291" s="235" t="s">
        <v>2477</v>
      </c>
      <c r="F291" s="236" t="s">
        <v>2478</v>
      </c>
      <c r="G291" s="237" t="s">
        <v>182</v>
      </c>
      <c r="H291" s="238">
        <v>50</v>
      </c>
      <c r="I291" s="239"/>
      <c r="J291" s="240">
        <f>ROUND(I291*H291,2)</f>
        <v>0</v>
      </c>
      <c r="K291" s="241"/>
      <c r="L291" s="41"/>
      <c r="M291" s="242" t="s">
        <v>1</v>
      </c>
      <c r="N291" s="243" t="s">
        <v>40</v>
      </c>
      <c r="O291" s="94"/>
      <c r="P291" s="244">
        <f>O291*H291</f>
        <v>0</v>
      </c>
      <c r="Q291" s="244">
        <v>0</v>
      </c>
      <c r="R291" s="244">
        <f>Q291*H291</f>
        <v>0</v>
      </c>
      <c r="S291" s="244">
        <v>0</v>
      </c>
      <c r="T291" s="245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46" t="s">
        <v>183</v>
      </c>
      <c r="AT291" s="246" t="s">
        <v>179</v>
      </c>
      <c r="AU291" s="246" t="s">
        <v>87</v>
      </c>
      <c r="AY291" s="14" t="s">
        <v>177</v>
      </c>
      <c r="BE291" s="247">
        <f>IF(N291="základná",J291,0)</f>
        <v>0</v>
      </c>
      <c r="BF291" s="247">
        <f>IF(N291="znížená",J291,0)</f>
        <v>0</v>
      </c>
      <c r="BG291" s="247">
        <f>IF(N291="zákl. prenesená",J291,0)</f>
        <v>0</v>
      </c>
      <c r="BH291" s="247">
        <f>IF(N291="zníž. prenesená",J291,0)</f>
        <v>0</v>
      </c>
      <c r="BI291" s="247">
        <f>IF(N291="nulová",J291,0)</f>
        <v>0</v>
      </c>
      <c r="BJ291" s="14" t="s">
        <v>87</v>
      </c>
      <c r="BK291" s="247">
        <f>ROUND(I291*H291,2)</f>
        <v>0</v>
      </c>
      <c r="BL291" s="14" t="s">
        <v>183</v>
      </c>
      <c r="BM291" s="246" t="s">
        <v>2581</v>
      </c>
    </row>
    <row r="292" s="2" customFormat="1" ht="16.5" customHeight="1">
      <c r="A292" s="35"/>
      <c r="B292" s="36"/>
      <c r="C292" s="248" t="s">
        <v>809</v>
      </c>
      <c r="D292" s="248" t="s">
        <v>270</v>
      </c>
      <c r="E292" s="249" t="s">
        <v>2480</v>
      </c>
      <c r="F292" s="250" t="s">
        <v>2478</v>
      </c>
      <c r="G292" s="251" t="s">
        <v>182</v>
      </c>
      <c r="H292" s="252">
        <v>50</v>
      </c>
      <c r="I292" s="253"/>
      <c r="J292" s="254">
        <f>ROUND(I292*H292,2)</f>
        <v>0</v>
      </c>
      <c r="K292" s="255"/>
      <c r="L292" s="256"/>
      <c r="M292" s="257" t="s">
        <v>1</v>
      </c>
      <c r="N292" s="258" t="s">
        <v>40</v>
      </c>
      <c r="O292" s="94"/>
      <c r="P292" s="244">
        <f>O292*H292</f>
        <v>0</v>
      </c>
      <c r="Q292" s="244">
        <v>0</v>
      </c>
      <c r="R292" s="244">
        <f>Q292*H292</f>
        <v>0</v>
      </c>
      <c r="S292" s="244">
        <v>0</v>
      </c>
      <c r="T292" s="245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46" t="s">
        <v>208</v>
      </c>
      <c r="AT292" s="246" t="s">
        <v>270</v>
      </c>
      <c r="AU292" s="246" t="s">
        <v>87</v>
      </c>
      <c r="AY292" s="14" t="s">
        <v>177</v>
      </c>
      <c r="BE292" s="247">
        <f>IF(N292="základná",J292,0)</f>
        <v>0</v>
      </c>
      <c r="BF292" s="247">
        <f>IF(N292="znížená",J292,0)</f>
        <v>0</v>
      </c>
      <c r="BG292" s="247">
        <f>IF(N292="zákl. prenesená",J292,0)</f>
        <v>0</v>
      </c>
      <c r="BH292" s="247">
        <f>IF(N292="zníž. prenesená",J292,0)</f>
        <v>0</v>
      </c>
      <c r="BI292" s="247">
        <f>IF(N292="nulová",J292,0)</f>
        <v>0</v>
      </c>
      <c r="BJ292" s="14" t="s">
        <v>87</v>
      </c>
      <c r="BK292" s="247">
        <f>ROUND(I292*H292,2)</f>
        <v>0</v>
      </c>
      <c r="BL292" s="14" t="s">
        <v>183</v>
      </c>
      <c r="BM292" s="246" t="s">
        <v>849</v>
      </c>
    </row>
    <row r="293" s="2" customFormat="1" ht="16.5" customHeight="1">
      <c r="A293" s="35"/>
      <c r="B293" s="36"/>
      <c r="C293" s="234" t="s">
        <v>813</v>
      </c>
      <c r="D293" s="234" t="s">
        <v>179</v>
      </c>
      <c r="E293" s="235" t="s">
        <v>2481</v>
      </c>
      <c r="F293" s="236" t="s">
        <v>2482</v>
      </c>
      <c r="G293" s="237" t="s">
        <v>182</v>
      </c>
      <c r="H293" s="238">
        <v>50</v>
      </c>
      <c r="I293" s="239"/>
      <c r="J293" s="240">
        <f>ROUND(I293*H293,2)</f>
        <v>0</v>
      </c>
      <c r="K293" s="241"/>
      <c r="L293" s="41"/>
      <c r="M293" s="242" t="s">
        <v>1</v>
      </c>
      <c r="N293" s="243" t="s">
        <v>40</v>
      </c>
      <c r="O293" s="94"/>
      <c r="P293" s="244">
        <f>O293*H293</f>
        <v>0</v>
      </c>
      <c r="Q293" s="244">
        <v>0</v>
      </c>
      <c r="R293" s="244">
        <f>Q293*H293</f>
        <v>0</v>
      </c>
      <c r="S293" s="244">
        <v>0</v>
      </c>
      <c r="T293" s="245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46" t="s">
        <v>183</v>
      </c>
      <c r="AT293" s="246" t="s">
        <v>179</v>
      </c>
      <c r="AU293" s="246" t="s">
        <v>87</v>
      </c>
      <c r="AY293" s="14" t="s">
        <v>177</v>
      </c>
      <c r="BE293" s="247">
        <f>IF(N293="základná",J293,0)</f>
        <v>0</v>
      </c>
      <c r="BF293" s="247">
        <f>IF(N293="znížená",J293,0)</f>
        <v>0</v>
      </c>
      <c r="BG293" s="247">
        <f>IF(N293="zákl. prenesená",J293,0)</f>
        <v>0</v>
      </c>
      <c r="BH293" s="247">
        <f>IF(N293="zníž. prenesená",J293,0)</f>
        <v>0</v>
      </c>
      <c r="BI293" s="247">
        <f>IF(N293="nulová",J293,0)</f>
        <v>0</v>
      </c>
      <c r="BJ293" s="14" t="s">
        <v>87</v>
      </c>
      <c r="BK293" s="247">
        <f>ROUND(I293*H293,2)</f>
        <v>0</v>
      </c>
      <c r="BL293" s="14" t="s">
        <v>183</v>
      </c>
      <c r="BM293" s="246" t="s">
        <v>2582</v>
      </c>
    </row>
    <row r="294" s="2" customFormat="1" ht="16.5" customHeight="1">
      <c r="A294" s="35"/>
      <c r="B294" s="36"/>
      <c r="C294" s="248" t="s">
        <v>817</v>
      </c>
      <c r="D294" s="248" t="s">
        <v>270</v>
      </c>
      <c r="E294" s="249" t="s">
        <v>2484</v>
      </c>
      <c r="F294" s="250" t="s">
        <v>2482</v>
      </c>
      <c r="G294" s="251" t="s">
        <v>182</v>
      </c>
      <c r="H294" s="252">
        <v>50</v>
      </c>
      <c r="I294" s="253"/>
      <c r="J294" s="254">
        <f>ROUND(I294*H294,2)</f>
        <v>0</v>
      </c>
      <c r="K294" s="255"/>
      <c r="L294" s="256"/>
      <c r="M294" s="257" t="s">
        <v>1</v>
      </c>
      <c r="N294" s="258" t="s">
        <v>40</v>
      </c>
      <c r="O294" s="94"/>
      <c r="P294" s="244">
        <f>O294*H294</f>
        <v>0</v>
      </c>
      <c r="Q294" s="244">
        <v>0</v>
      </c>
      <c r="R294" s="244">
        <f>Q294*H294</f>
        <v>0</v>
      </c>
      <c r="S294" s="244">
        <v>0</v>
      </c>
      <c r="T294" s="245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46" t="s">
        <v>208</v>
      </c>
      <c r="AT294" s="246" t="s">
        <v>270</v>
      </c>
      <c r="AU294" s="246" t="s">
        <v>87</v>
      </c>
      <c r="AY294" s="14" t="s">
        <v>177</v>
      </c>
      <c r="BE294" s="247">
        <f>IF(N294="základná",J294,0)</f>
        <v>0</v>
      </c>
      <c r="BF294" s="247">
        <f>IF(N294="znížená",J294,0)</f>
        <v>0</v>
      </c>
      <c r="BG294" s="247">
        <f>IF(N294="zákl. prenesená",J294,0)</f>
        <v>0</v>
      </c>
      <c r="BH294" s="247">
        <f>IF(N294="zníž. prenesená",J294,0)</f>
        <v>0</v>
      </c>
      <c r="BI294" s="247">
        <f>IF(N294="nulová",J294,0)</f>
        <v>0</v>
      </c>
      <c r="BJ294" s="14" t="s">
        <v>87</v>
      </c>
      <c r="BK294" s="247">
        <f>ROUND(I294*H294,2)</f>
        <v>0</v>
      </c>
      <c r="BL294" s="14" t="s">
        <v>183</v>
      </c>
      <c r="BM294" s="246" t="s">
        <v>857</v>
      </c>
    </row>
    <row r="295" s="2" customFormat="1" ht="16.5" customHeight="1">
      <c r="A295" s="35"/>
      <c r="B295" s="36"/>
      <c r="C295" s="234" t="s">
        <v>821</v>
      </c>
      <c r="D295" s="234" t="s">
        <v>179</v>
      </c>
      <c r="E295" s="235" t="s">
        <v>2413</v>
      </c>
      <c r="F295" s="236" t="s">
        <v>2414</v>
      </c>
      <c r="G295" s="237" t="s">
        <v>371</v>
      </c>
      <c r="H295" s="238">
        <v>46</v>
      </c>
      <c r="I295" s="239"/>
      <c r="J295" s="240">
        <f>ROUND(I295*H295,2)</f>
        <v>0</v>
      </c>
      <c r="K295" s="241"/>
      <c r="L295" s="41"/>
      <c r="M295" s="242" t="s">
        <v>1</v>
      </c>
      <c r="N295" s="243" t="s">
        <v>40</v>
      </c>
      <c r="O295" s="94"/>
      <c r="P295" s="244">
        <f>O295*H295</f>
        <v>0</v>
      </c>
      <c r="Q295" s="244">
        <v>0</v>
      </c>
      <c r="R295" s="244">
        <f>Q295*H295</f>
        <v>0</v>
      </c>
      <c r="S295" s="244">
        <v>0</v>
      </c>
      <c r="T295" s="245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46" t="s">
        <v>183</v>
      </c>
      <c r="AT295" s="246" t="s">
        <v>179</v>
      </c>
      <c r="AU295" s="246" t="s">
        <v>87</v>
      </c>
      <c r="AY295" s="14" t="s">
        <v>177</v>
      </c>
      <c r="BE295" s="247">
        <f>IF(N295="základná",J295,0)</f>
        <v>0</v>
      </c>
      <c r="BF295" s="247">
        <f>IF(N295="znížená",J295,0)</f>
        <v>0</v>
      </c>
      <c r="BG295" s="247">
        <f>IF(N295="zákl. prenesená",J295,0)</f>
        <v>0</v>
      </c>
      <c r="BH295" s="247">
        <f>IF(N295="zníž. prenesená",J295,0)</f>
        <v>0</v>
      </c>
      <c r="BI295" s="247">
        <f>IF(N295="nulová",J295,0)</f>
        <v>0</v>
      </c>
      <c r="BJ295" s="14" t="s">
        <v>87</v>
      </c>
      <c r="BK295" s="247">
        <f>ROUND(I295*H295,2)</f>
        <v>0</v>
      </c>
      <c r="BL295" s="14" t="s">
        <v>183</v>
      </c>
      <c r="BM295" s="246" t="s">
        <v>2583</v>
      </c>
    </row>
    <row r="296" s="2" customFormat="1" ht="16.5" customHeight="1">
      <c r="A296" s="35"/>
      <c r="B296" s="36"/>
      <c r="C296" s="248" t="s">
        <v>825</v>
      </c>
      <c r="D296" s="248" t="s">
        <v>270</v>
      </c>
      <c r="E296" s="249" t="s">
        <v>2416</v>
      </c>
      <c r="F296" s="250" t="s">
        <v>2414</v>
      </c>
      <c r="G296" s="251" t="s">
        <v>371</v>
      </c>
      <c r="H296" s="252">
        <v>46</v>
      </c>
      <c r="I296" s="253"/>
      <c r="J296" s="254">
        <f>ROUND(I296*H296,2)</f>
        <v>0</v>
      </c>
      <c r="K296" s="255"/>
      <c r="L296" s="256"/>
      <c r="M296" s="257" t="s">
        <v>1</v>
      </c>
      <c r="N296" s="258" t="s">
        <v>40</v>
      </c>
      <c r="O296" s="94"/>
      <c r="P296" s="244">
        <f>O296*H296</f>
        <v>0</v>
      </c>
      <c r="Q296" s="244">
        <v>0</v>
      </c>
      <c r="R296" s="244">
        <f>Q296*H296</f>
        <v>0</v>
      </c>
      <c r="S296" s="244">
        <v>0</v>
      </c>
      <c r="T296" s="245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46" t="s">
        <v>208</v>
      </c>
      <c r="AT296" s="246" t="s">
        <v>270</v>
      </c>
      <c r="AU296" s="246" t="s">
        <v>87</v>
      </c>
      <c r="AY296" s="14" t="s">
        <v>177</v>
      </c>
      <c r="BE296" s="247">
        <f>IF(N296="základná",J296,0)</f>
        <v>0</v>
      </c>
      <c r="BF296" s="247">
        <f>IF(N296="znížená",J296,0)</f>
        <v>0</v>
      </c>
      <c r="BG296" s="247">
        <f>IF(N296="zákl. prenesená",J296,0)</f>
        <v>0</v>
      </c>
      <c r="BH296" s="247">
        <f>IF(N296="zníž. prenesená",J296,0)</f>
        <v>0</v>
      </c>
      <c r="BI296" s="247">
        <f>IF(N296="nulová",J296,0)</f>
        <v>0</v>
      </c>
      <c r="BJ296" s="14" t="s">
        <v>87</v>
      </c>
      <c r="BK296" s="247">
        <f>ROUND(I296*H296,2)</f>
        <v>0</v>
      </c>
      <c r="BL296" s="14" t="s">
        <v>183</v>
      </c>
      <c r="BM296" s="246" t="s">
        <v>865</v>
      </c>
    </row>
    <row r="297" s="2" customFormat="1" ht="16.5" customHeight="1">
      <c r="A297" s="35"/>
      <c r="B297" s="36"/>
      <c r="C297" s="234" t="s">
        <v>829</v>
      </c>
      <c r="D297" s="234" t="s">
        <v>179</v>
      </c>
      <c r="E297" s="235" t="s">
        <v>2417</v>
      </c>
      <c r="F297" s="236" t="s">
        <v>2418</v>
      </c>
      <c r="G297" s="237" t="s">
        <v>371</v>
      </c>
      <c r="H297" s="238">
        <v>4</v>
      </c>
      <c r="I297" s="239"/>
      <c r="J297" s="240">
        <f>ROUND(I297*H297,2)</f>
        <v>0</v>
      </c>
      <c r="K297" s="241"/>
      <c r="L297" s="41"/>
      <c r="M297" s="242" t="s">
        <v>1</v>
      </c>
      <c r="N297" s="243" t="s">
        <v>40</v>
      </c>
      <c r="O297" s="94"/>
      <c r="P297" s="244">
        <f>O297*H297</f>
        <v>0</v>
      </c>
      <c r="Q297" s="244">
        <v>0</v>
      </c>
      <c r="R297" s="244">
        <f>Q297*H297</f>
        <v>0</v>
      </c>
      <c r="S297" s="244">
        <v>0</v>
      </c>
      <c r="T297" s="245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46" t="s">
        <v>183</v>
      </c>
      <c r="AT297" s="246" t="s">
        <v>179</v>
      </c>
      <c r="AU297" s="246" t="s">
        <v>87</v>
      </c>
      <c r="AY297" s="14" t="s">
        <v>177</v>
      </c>
      <c r="BE297" s="247">
        <f>IF(N297="základná",J297,0)</f>
        <v>0</v>
      </c>
      <c r="BF297" s="247">
        <f>IF(N297="znížená",J297,0)</f>
        <v>0</v>
      </c>
      <c r="BG297" s="247">
        <f>IF(N297="zákl. prenesená",J297,0)</f>
        <v>0</v>
      </c>
      <c r="BH297" s="247">
        <f>IF(N297="zníž. prenesená",J297,0)</f>
        <v>0</v>
      </c>
      <c r="BI297" s="247">
        <f>IF(N297="nulová",J297,0)</f>
        <v>0</v>
      </c>
      <c r="BJ297" s="14" t="s">
        <v>87</v>
      </c>
      <c r="BK297" s="247">
        <f>ROUND(I297*H297,2)</f>
        <v>0</v>
      </c>
      <c r="BL297" s="14" t="s">
        <v>183</v>
      </c>
      <c r="BM297" s="246" t="s">
        <v>2584</v>
      </c>
    </row>
    <row r="298" s="2" customFormat="1" ht="16.5" customHeight="1">
      <c r="A298" s="35"/>
      <c r="B298" s="36"/>
      <c r="C298" s="248" t="s">
        <v>833</v>
      </c>
      <c r="D298" s="248" t="s">
        <v>270</v>
      </c>
      <c r="E298" s="249" t="s">
        <v>2420</v>
      </c>
      <c r="F298" s="250" t="s">
        <v>2418</v>
      </c>
      <c r="G298" s="251" t="s">
        <v>371</v>
      </c>
      <c r="H298" s="252">
        <v>4</v>
      </c>
      <c r="I298" s="253"/>
      <c r="J298" s="254">
        <f>ROUND(I298*H298,2)</f>
        <v>0</v>
      </c>
      <c r="K298" s="255"/>
      <c r="L298" s="256"/>
      <c r="M298" s="257" t="s">
        <v>1</v>
      </c>
      <c r="N298" s="258" t="s">
        <v>40</v>
      </c>
      <c r="O298" s="94"/>
      <c r="P298" s="244">
        <f>O298*H298</f>
        <v>0</v>
      </c>
      <c r="Q298" s="244">
        <v>0</v>
      </c>
      <c r="R298" s="244">
        <f>Q298*H298</f>
        <v>0</v>
      </c>
      <c r="S298" s="244">
        <v>0</v>
      </c>
      <c r="T298" s="245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46" t="s">
        <v>208</v>
      </c>
      <c r="AT298" s="246" t="s">
        <v>270</v>
      </c>
      <c r="AU298" s="246" t="s">
        <v>87</v>
      </c>
      <c r="AY298" s="14" t="s">
        <v>177</v>
      </c>
      <c r="BE298" s="247">
        <f>IF(N298="základná",J298,0)</f>
        <v>0</v>
      </c>
      <c r="BF298" s="247">
        <f>IF(N298="znížená",J298,0)</f>
        <v>0</v>
      </c>
      <c r="BG298" s="247">
        <f>IF(N298="zákl. prenesená",J298,0)</f>
        <v>0</v>
      </c>
      <c r="BH298" s="247">
        <f>IF(N298="zníž. prenesená",J298,0)</f>
        <v>0</v>
      </c>
      <c r="BI298" s="247">
        <f>IF(N298="nulová",J298,0)</f>
        <v>0</v>
      </c>
      <c r="BJ298" s="14" t="s">
        <v>87</v>
      </c>
      <c r="BK298" s="247">
        <f>ROUND(I298*H298,2)</f>
        <v>0</v>
      </c>
      <c r="BL298" s="14" t="s">
        <v>183</v>
      </c>
      <c r="BM298" s="246" t="s">
        <v>873</v>
      </c>
    </row>
    <row r="299" s="2" customFormat="1" ht="16.5" customHeight="1">
      <c r="A299" s="35"/>
      <c r="B299" s="36"/>
      <c r="C299" s="234" t="s">
        <v>837</v>
      </c>
      <c r="D299" s="234" t="s">
        <v>179</v>
      </c>
      <c r="E299" s="235" t="s">
        <v>2421</v>
      </c>
      <c r="F299" s="236" t="s">
        <v>2422</v>
      </c>
      <c r="G299" s="237" t="s">
        <v>182</v>
      </c>
      <c r="H299" s="238">
        <v>250</v>
      </c>
      <c r="I299" s="239"/>
      <c r="J299" s="240">
        <f>ROUND(I299*H299,2)</f>
        <v>0</v>
      </c>
      <c r="K299" s="241"/>
      <c r="L299" s="41"/>
      <c r="M299" s="242" t="s">
        <v>1</v>
      </c>
      <c r="N299" s="243" t="s">
        <v>40</v>
      </c>
      <c r="O299" s="94"/>
      <c r="P299" s="244">
        <f>O299*H299</f>
        <v>0</v>
      </c>
      <c r="Q299" s="244">
        <v>0</v>
      </c>
      <c r="R299" s="244">
        <f>Q299*H299</f>
        <v>0</v>
      </c>
      <c r="S299" s="244">
        <v>0</v>
      </c>
      <c r="T299" s="245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46" t="s">
        <v>183</v>
      </c>
      <c r="AT299" s="246" t="s">
        <v>179</v>
      </c>
      <c r="AU299" s="246" t="s">
        <v>87</v>
      </c>
      <c r="AY299" s="14" t="s">
        <v>177</v>
      </c>
      <c r="BE299" s="247">
        <f>IF(N299="základná",J299,0)</f>
        <v>0</v>
      </c>
      <c r="BF299" s="247">
        <f>IF(N299="znížená",J299,0)</f>
        <v>0</v>
      </c>
      <c r="BG299" s="247">
        <f>IF(N299="zákl. prenesená",J299,0)</f>
        <v>0</v>
      </c>
      <c r="BH299" s="247">
        <f>IF(N299="zníž. prenesená",J299,0)</f>
        <v>0</v>
      </c>
      <c r="BI299" s="247">
        <f>IF(N299="nulová",J299,0)</f>
        <v>0</v>
      </c>
      <c r="BJ299" s="14" t="s">
        <v>87</v>
      </c>
      <c r="BK299" s="247">
        <f>ROUND(I299*H299,2)</f>
        <v>0</v>
      </c>
      <c r="BL299" s="14" t="s">
        <v>183</v>
      </c>
      <c r="BM299" s="246" t="s">
        <v>2585</v>
      </c>
    </row>
    <row r="300" s="2" customFormat="1" ht="16.5" customHeight="1">
      <c r="A300" s="35"/>
      <c r="B300" s="36"/>
      <c r="C300" s="248" t="s">
        <v>841</v>
      </c>
      <c r="D300" s="248" t="s">
        <v>270</v>
      </c>
      <c r="E300" s="249" t="s">
        <v>2424</v>
      </c>
      <c r="F300" s="250" t="s">
        <v>2422</v>
      </c>
      <c r="G300" s="251" t="s">
        <v>182</v>
      </c>
      <c r="H300" s="252">
        <v>250</v>
      </c>
      <c r="I300" s="253"/>
      <c r="J300" s="254">
        <f>ROUND(I300*H300,2)</f>
        <v>0</v>
      </c>
      <c r="K300" s="255"/>
      <c r="L300" s="256"/>
      <c r="M300" s="257" t="s">
        <v>1</v>
      </c>
      <c r="N300" s="258" t="s">
        <v>40</v>
      </c>
      <c r="O300" s="94"/>
      <c r="P300" s="244">
        <f>O300*H300</f>
        <v>0</v>
      </c>
      <c r="Q300" s="244">
        <v>0</v>
      </c>
      <c r="R300" s="244">
        <f>Q300*H300</f>
        <v>0</v>
      </c>
      <c r="S300" s="244">
        <v>0</v>
      </c>
      <c r="T300" s="245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46" t="s">
        <v>208</v>
      </c>
      <c r="AT300" s="246" t="s">
        <v>270</v>
      </c>
      <c r="AU300" s="246" t="s">
        <v>87</v>
      </c>
      <c r="AY300" s="14" t="s">
        <v>177</v>
      </c>
      <c r="BE300" s="247">
        <f>IF(N300="základná",J300,0)</f>
        <v>0</v>
      </c>
      <c r="BF300" s="247">
        <f>IF(N300="znížená",J300,0)</f>
        <v>0</v>
      </c>
      <c r="BG300" s="247">
        <f>IF(N300="zákl. prenesená",J300,0)</f>
        <v>0</v>
      </c>
      <c r="BH300" s="247">
        <f>IF(N300="zníž. prenesená",J300,0)</f>
        <v>0</v>
      </c>
      <c r="BI300" s="247">
        <f>IF(N300="nulová",J300,0)</f>
        <v>0</v>
      </c>
      <c r="BJ300" s="14" t="s">
        <v>87</v>
      </c>
      <c r="BK300" s="247">
        <f>ROUND(I300*H300,2)</f>
        <v>0</v>
      </c>
      <c r="BL300" s="14" t="s">
        <v>183</v>
      </c>
      <c r="BM300" s="246" t="s">
        <v>881</v>
      </c>
    </row>
    <row r="301" s="2" customFormat="1" ht="16.5" customHeight="1">
      <c r="A301" s="35"/>
      <c r="B301" s="36"/>
      <c r="C301" s="234" t="s">
        <v>845</v>
      </c>
      <c r="D301" s="234" t="s">
        <v>179</v>
      </c>
      <c r="E301" s="235" t="s">
        <v>2425</v>
      </c>
      <c r="F301" s="236" t="s">
        <v>2426</v>
      </c>
      <c r="G301" s="237" t="s">
        <v>182</v>
      </c>
      <c r="H301" s="238">
        <v>400</v>
      </c>
      <c r="I301" s="239"/>
      <c r="J301" s="240">
        <f>ROUND(I301*H301,2)</f>
        <v>0</v>
      </c>
      <c r="K301" s="241"/>
      <c r="L301" s="41"/>
      <c r="M301" s="242" t="s">
        <v>1</v>
      </c>
      <c r="N301" s="243" t="s">
        <v>40</v>
      </c>
      <c r="O301" s="94"/>
      <c r="P301" s="244">
        <f>O301*H301</f>
        <v>0</v>
      </c>
      <c r="Q301" s="244">
        <v>0</v>
      </c>
      <c r="R301" s="244">
        <f>Q301*H301</f>
        <v>0</v>
      </c>
      <c r="S301" s="244">
        <v>0</v>
      </c>
      <c r="T301" s="245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46" t="s">
        <v>183</v>
      </c>
      <c r="AT301" s="246" t="s">
        <v>179</v>
      </c>
      <c r="AU301" s="246" t="s">
        <v>87</v>
      </c>
      <c r="AY301" s="14" t="s">
        <v>177</v>
      </c>
      <c r="BE301" s="247">
        <f>IF(N301="základná",J301,0)</f>
        <v>0</v>
      </c>
      <c r="BF301" s="247">
        <f>IF(N301="znížená",J301,0)</f>
        <v>0</v>
      </c>
      <c r="BG301" s="247">
        <f>IF(N301="zákl. prenesená",J301,0)</f>
        <v>0</v>
      </c>
      <c r="BH301" s="247">
        <f>IF(N301="zníž. prenesená",J301,0)</f>
        <v>0</v>
      </c>
      <c r="BI301" s="247">
        <f>IF(N301="nulová",J301,0)</f>
        <v>0</v>
      </c>
      <c r="BJ301" s="14" t="s">
        <v>87</v>
      </c>
      <c r="BK301" s="247">
        <f>ROUND(I301*H301,2)</f>
        <v>0</v>
      </c>
      <c r="BL301" s="14" t="s">
        <v>183</v>
      </c>
      <c r="BM301" s="246" t="s">
        <v>2586</v>
      </c>
    </row>
    <row r="302" s="2" customFormat="1" ht="16.5" customHeight="1">
      <c r="A302" s="35"/>
      <c r="B302" s="36"/>
      <c r="C302" s="248" t="s">
        <v>849</v>
      </c>
      <c r="D302" s="248" t="s">
        <v>270</v>
      </c>
      <c r="E302" s="249" t="s">
        <v>2428</v>
      </c>
      <c r="F302" s="250" t="s">
        <v>2426</v>
      </c>
      <c r="G302" s="251" t="s">
        <v>182</v>
      </c>
      <c r="H302" s="252">
        <v>400</v>
      </c>
      <c r="I302" s="253"/>
      <c r="J302" s="254">
        <f>ROUND(I302*H302,2)</f>
        <v>0</v>
      </c>
      <c r="K302" s="255"/>
      <c r="L302" s="256"/>
      <c r="M302" s="257" t="s">
        <v>1</v>
      </c>
      <c r="N302" s="258" t="s">
        <v>40</v>
      </c>
      <c r="O302" s="94"/>
      <c r="P302" s="244">
        <f>O302*H302</f>
        <v>0</v>
      </c>
      <c r="Q302" s="244">
        <v>0</v>
      </c>
      <c r="R302" s="244">
        <f>Q302*H302</f>
        <v>0</v>
      </c>
      <c r="S302" s="244">
        <v>0</v>
      </c>
      <c r="T302" s="245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46" t="s">
        <v>208</v>
      </c>
      <c r="AT302" s="246" t="s">
        <v>270</v>
      </c>
      <c r="AU302" s="246" t="s">
        <v>87</v>
      </c>
      <c r="AY302" s="14" t="s">
        <v>177</v>
      </c>
      <c r="BE302" s="247">
        <f>IF(N302="základná",J302,0)</f>
        <v>0</v>
      </c>
      <c r="BF302" s="247">
        <f>IF(N302="znížená",J302,0)</f>
        <v>0</v>
      </c>
      <c r="BG302" s="247">
        <f>IF(N302="zákl. prenesená",J302,0)</f>
        <v>0</v>
      </c>
      <c r="BH302" s="247">
        <f>IF(N302="zníž. prenesená",J302,0)</f>
        <v>0</v>
      </c>
      <c r="BI302" s="247">
        <f>IF(N302="nulová",J302,0)</f>
        <v>0</v>
      </c>
      <c r="BJ302" s="14" t="s">
        <v>87</v>
      </c>
      <c r="BK302" s="247">
        <f>ROUND(I302*H302,2)</f>
        <v>0</v>
      </c>
      <c r="BL302" s="14" t="s">
        <v>183</v>
      </c>
      <c r="BM302" s="246" t="s">
        <v>889</v>
      </c>
    </row>
    <row r="303" s="2" customFormat="1" ht="24.15" customHeight="1">
      <c r="A303" s="35"/>
      <c r="B303" s="36"/>
      <c r="C303" s="234" t="s">
        <v>853</v>
      </c>
      <c r="D303" s="234" t="s">
        <v>179</v>
      </c>
      <c r="E303" s="235" t="s">
        <v>2429</v>
      </c>
      <c r="F303" s="236" t="s">
        <v>2430</v>
      </c>
      <c r="G303" s="237" t="s">
        <v>182</v>
      </c>
      <c r="H303" s="238">
        <v>50</v>
      </c>
      <c r="I303" s="239"/>
      <c r="J303" s="240">
        <f>ROUND(I303*H303,2)</f>
        <v>0</v>
      </c>
      <c r="K303" s="241"/>
      <c r="L303" s="41"/>
      <c r="M303" s="242" t="s">
        <v>1</v>
      </c>
      <c r="N303" s="243" t="s">
        <v>40</v>
      </c>
      <c r="O303" s="94"/>
      <c r="P303" s="244">
        <f>O303*H303</f>
        <v>0</v>
      </c>
      <c r="Q303" s="244">
        <v>0</v>
      </c>
      <c r="R303" s="244">
        <f>Q303*H303</f>
        <v>0</v>
      </c>
      <c r="S303" s="244">
        <v>0</v>
      </c>
      <c r="T303" s="245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46" t="s">
        <v>183</v>
      </c>
      <c r="AT303" s="246" t="s">
        <v>179</v>
      </c>
      <c r="AU303" s="246" t="s">
        <v>87</v>
      </c>
      <c r="AY303" s="14" t="s">
        <v>177</v>
      </c>
      <c r="BE303" s="247">
        <f>IF(N303="základná",J303,0)</f>
        <v>0</v>
      </c>
      <c r="BF303" s="247">
        <f>IF(N303="znížená",J303,0)</f>
        <v>0</v>
      </c>
      <c r="BG303" s="247">
        <f>IF(N303="zákl. prenesená",J303,0)</f>
        <v>0</v>
      </c>
      <c r="BH303" s="247">
        <f>IF(N303="zníž. prenesená",J303,0)</f>
        <v>0</v>
      </c>
      <c r="BI303" s="247">
        <f>IF(N303="nulová",J303,0)</f>
        <v>0</v>
      </c>
      <c r="BJ303" s="14" t="s">
        <v>87</v>
      </c>
      <c r="BK303" s="247">
        <f>ROUND(I303*H303,2)</f>
        <v>0</v>
      </c>
      <c r="BL303" s="14" t="s">
        <v>183</v>
      </c>
      <c r="BM303" s="246" t="s">
        <v>2587</v>
      </c>
    </row>
    <row r="304" s="2" customFormat="1" ht="24.15" customHeight="1">
      <c r="A304" s="35"/>
      <c r="B304" s="36"/>
      <c r="C304" s="248" t="s">
        <v>857</v>
      </c>
      <c r="D304" s="248" t="s">
        <v>270</v>
      </c>
      <c r="E304" s="249" t="s">
        <v>2432</v>
      </c>
      <c r="F304" s="250" t="s">
        <v>2430</v>
      </c>
      <c r="G304" s="251" t="s">
        <v>182</v>
      </c>
      <c r="H304" s="252">
        <v>50</v>
      </c>
      <c r="I304" s="253"/>
      <c r="J304" s="254">
        <f>ROUND(I304*H304,2)</f>
        <v>0</v>
      </c>
      <c r="K304" s="255"/>
      <c r="L304" s="256"/>
      <c r="M304" s="257" t="s">
        <v>1</v>
      </c>
      <c r="N304" s="258" t="s">
        <v>40</v>
      </c>
      <c r="O304" s="94"/>
      <c r="P304" s="244">
        <f>O304*H304</f>
        <v>0</v>
      </c>
      <c r="Q304" s="244">
        <v>0</v>
      </c>
      <c r="R304" s="244">
        <f>Q304*H304</f>
        <v>0</v>
      </c>
      <c r="S304" s="244">
        <v>0</v>
      </c>
      <c r="T304" s="245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46" t="s">
        <v>208</v>
      </c>
      <c r="AT304" s="246" t="s">
        <v>270</v>
      </c>
      <c r="AU304" s="246" t="s">
        <v>87</v>
      </c>
      <c r="AY304" s="14" t="s">
        <v>177</v>
      </c>
      <c r="BE304" s="247">
        <f>IF(N304="základná",J304,0)</f>
        <v>0</v>
      </c>
      <c r="BF304" s="247">
        <f>IF(N304="znížená",J304,0)</f>
        <v>0</v>
      </c>
      <c r="BG304" s="247">
        <f>IF(N304="zákl. prenesená",J304,0)</f>
        <v>0</v>
      </c>
      <c r="BH304" s="247">
        <f>IF(N304="zníž. prenesená",J304,0)</f>
        <v>0</v>
      </c>
      <c r="BI304" s="247">
        <f>IF(N304="nulová",J304,0)</f>
        <v>0</v>
      </c>
      <c r="BJ304" s="14" t="s">
        <v>87</v>
      </c>
      <c r="BK304" s="247">
        <f>ROUND(I304*H304,2)</f>
        <v>0</v>
      </c>
      <c r="BL304" s="14" t="s">
        <v>183</v>
      </c>
      <c r="BM304" s="246" t="s">
        <v>897</v>
      </c>
    </row>
    <row r="305" s="2" customFormat="1" ht="21.75" customHeight="1">
      <c r="A305" s="35"/>
      <c r="B305" s="36"/>
      <c r="C305" s="234" t="s">
        <v>861</v>
      </c>
      <c r="D305" s="234" t="s">
        <v>179</v>
      </c>
      <c r="E305" s="235" t="s">
        <v>2433</v>
      </c>
      <c r="F305" s="236" t="s">
        <v>2434</v>
      </c>
      <c r="G305" s="237" t="s">
        <v>182</v>
      </c>
      <c r="H305" s="238">
        <v>100</v>
      </c>
      <c r="I305" s="239"/>
      <c r="J305" s="240">
        <f>ROUND(I305*H305,2)</f>
        <v>0</v>
      </c>
      <c r="K305" s="241"/>
      <c r="L305" s="41"/>
      <c r="M305" s="242" t="s">
        <v>1</v>
      </c>
      <c r="N305" s="243" t="s">
        <v>40</v>
      </c>
      <c r="O305" s="94"/>
      <c r="P305" s="244">
        <f>O305*H305</f>
        <v>0</v>
      </c>
      <c r="Q305" s="244">
        <v>0</v>
      </c>
      <c r="R305" s="244">
        <f>Q305*H305</f>
        <v>0</v>
      </c>
      <c r="S305" s="244">
        <v>0</v>
      </c>
      <c r="T305" s="245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46" t="s">
        <v>183</v>
      </c>
      <c r="AT305" s="246" t="s">
        <v>179</v>
      </c>
      <c r="AU305" s="246" t="s">
        <v>87</v>
      </c>
      <c r="AY305" s="14" t="s">
        <v>177</v>
      </c>
      <c r="BE305" s="247">
        <f>IF(N305="základná",J305,0)</f>
        <v>0</v>
      </c>
      <c r="BF305" s="247">
        <f>IF(N305="znížená",J305,0)</f>
        <v>0</v>
      </c>
      <c r="BG305" s="247">
        <f>IF(N305="zákl. prenesená",J305,0)</f>
        <v>0</v>
      </c>
      <c r="BH305" s="247">
        <f>IF(N305="zníž. prenesená",J305,0)</f>
        <v>0</v>
      </c>
      <c r="BI305" s="247">
        <f>IF(N305="nulová",J305,0)</f>
        <v>0</v>
      </c>
      <c r="BJ305" s="14" t="s">
        <v>87</v>
      </c>
      <c r="BK305" s="247">
        <f>ROUND(I305*H305,2)</f>
        <v>0</v>
      </c>
      <c r="BL305" s="14" t="s">
        <v>183</v>
      </c>
      <c r="BM305" s="246" t="s">
        <v>2588</v>
      </c>
    </row>
    <row r="306" s="2" customFormat="1" ht="21.75" customHeight="1">
      <c r="A306" s="35"/>
      <c r="B306" s="36"/>
      <c r="C306" s="248" t="s">
        <v>865</v>
      </c>
      <c r="D306" s="248" t="s">
        <v>270</v>
      </c>
      <c r="E306" s="249" t="s">
        <v>2436</v>
      </c>
      <c r="F306" s="250" t="s">
        <v>2434</v>
      </c>
      <c r="G306" s="251" t="s">
        <v>182</v>
      </c>
      <c r="H306" s="252">
        <v>100</v>
      </c>
      <c r="I306" s="253"/>
      <c r="J306" s="254">
        <f>ROUND(I306*H306,2)</f>
        <v>0</v>
      </c>
      <c r="K306" s="255"/>
      <c r="L306" s="256"/>
      <c r="M306" s="257" t="s">
        <v>1</v>
      </c>
      <c r="N306" s="258" t="s">
        <v>40</v>
      </c>
      <c r="O306" s="94"/>
      <c r="P306" s="244">
        <f>O306*H306</f>
        <v>0</v>
      </c>
      <c r="Q306" s="244">
        <v>0</v>
      </c>
      <c r="R306" s="244">
        <f>Q306*H306</f>
        <v>0</v>
      </c>
      <c r="S306" s="244">
        <v>0</v>
      </c>
      <c r="T306" s="245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46" t="s">
        <v>208</v>
      </c>
      <c r="AT306" s="246" t="s">
        <v>270</v>
      </c>
      <c r="AU306" s="246" t="s">
        <v>87</v>
      </c>
      <c r="AY306" s="14" t="s">
        <v>177</v>
      </c>
      <c r="BE306" s="247">
        <f>IF(N306="základná",J306,0)</f>
        <v>0</v>
      </c>
      <c r="BF306" s="247">
        <f>IF(N306="znížená",J306,0)</f>
        <v>0</v>
      </c>
      <c r="BG306" s="247">
        <f>IF(N306="zákl. prenesená",J306,0)</f>
        <v>0</v>
      </c>
      <c r="BH306" s="247">
        <f>IF(N306="zníž. prenesená",J306,0)</f>
        <v>0</v>
      </c>
      <c r="BI306" s="247">
        <f>IF(N306="nulová",J306,0)</f>
        <v>0</v>
      </c>
      <c r="BJ306" s="14" t="s">
        <v>87</v>
      </c>
      <c r="BK306" s="247">
        <f>ROUND(I306*H306,2)</f>
        <v>0</v>
      </c>
      <c r="BL306" s="14" t="s">
        <v>183</v>
      </c>
      <c r="BM306" s="246" t="s">
        <v>905</v>
      </c>
    </row>
    <row r="307" s="2" customFormat="1" ht="16.5" customHeight="1">
      <c r="A307" s="35"/>
      <c r="B307" s="36"/>
      <c r="C307" s="234" t="s">
        <v>869</v>
      </c>
      <c r="D307" s="234" t="s">
        <v>179</v>
      </c>
      <c r="E307" s="235" t="s">
        <v>2589</v>
      </c>
      <c r="F307" s="236" t="s">
        <v>2590</v>
      </c>
      <c r="G307" s="237" t="s">
        <v>182</v>
      </c>
      <c r="H307" s="238">
        <v>100</v>
      </c>
      <c r="I307" s="239"/>
      <c r="J307" s="240">
        <f>ROUND(I307*H307,2)</f>
        <v>0</v>
      </c>
      <c r="K307" s="241"/>
      <c r="L307" s="41"/>
      <c r="M307" s="242" t="s">
        <v>1</v>
      </c>
      <c r="N307" s="243" t="s">
        <v>40</v>
      </c>
      <c r="O307" s="94"/>
      <c r="P307" s="244">
        <f>O307*H307</f>
        <v>0</v>
      </c>
      <c r="Q307" s="244">
        <v>0</v>
      </c>
      <c r="R307" s="244">
        <f>Q307*H307</f>
        <v>0</v>
      </c>
      <c r="S307" s="244">
        <v>0</v>
      </c>
      <c r="T307" s="245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46" t="s">
        <v>183</v>
      </c>
      <c r="AT307" s="246" t="s">
        <v>179</v>
      </c>
      <c r="AU307" s="246" t="s">
        <v>87</v>
      </c>
      <c r="AY307" s="14" t="s">
        <v>177</v>
      </c>
      <c r="BE307" s="247">
        <f>IF(N307="základná",J307,0)</f>
        <v>0</v>
      </c>
      <c r="BF307" s="247">
        <f>IF(N307="znížená",J307,0)</f>
        <v>0</v>
      </c>
      <c r="BG307" s="247">
        <f>IF(N307="zákl. prenesená",J307,0)</f>
        <v>0</v>
      </c>
      <c r="BH307" s="247">
        <f>IF(N307="zníž. prenesená",J307,0)</f>
        <v>0</v>
      </c>
      <c r="BI307" s="247">
        <f>IF(N307="nulová",J307,0)</f>
        <v>0</v>
      </c>
      <c r="BJ307" s="14" t="s">
        <v>87</v>
      </c>
      <c r="BK307" s="247">
        <f>ROUND(I307*H307,2)</f>
        <v>0</v>
      </c>
      <c r="BL307" s="14" t="s">
        <v>183</v>
      </c>
      <c r="BM307" s="246" t="s">
        <v>2591</v>
      </c>
    </row>
    <row r="308" s="2" customFormat="1" ht="16.5" customHeight="1">
      <c r="A308" s="35"/>
      <c r="B308" s="36"/>
      <c r="C308" s="248" t="s">
        <v>873</v>
      </c>
      <c r="D308" s="248" t="s">
        <v>270</v>
      </c>
      <c r="E308" s="249" t="s">
        <v>2592</v>
      </c>
      <c r="F308" s="250" t="s">
        <v>2590</v>
      </c>
      <c r="G308" s="251" t="s">
        <v>182</v>
      </c>
      <c r="H308" s="252">
        <v>100</v>
      </c>
      <c r="I308" s="253"/>
      <c r="J308" s="254">
        <f>ROUND(I308*H308,2)</f>
        <v>0</v>
      </c>
      <c r="K308" s="255"/>
      <c r="L308" s="256"/>
      <c r="M308" s="257" t="s">
        <v>1</v>
      </c>
      <c r="N308" s="258" t="s">
        <v>40</v>
      </c>
      <c r="O308" s="94"/>
      <c r="P308" s="244">
        <f>O308*H308</f>
        <v>0</v>
      </c>
      <c r="Q308" s="244">
        <v>0</v>
      </c>
      <c r="R308" s="244">
        <f>Q308*H308</f>
        <v>0</v>
      </c>
      <c r="S308" s="244">
        <v>0</v>
      </c>
      <c r="T308" s="245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46" t="s">
        <v>208</v>
      </c>
      <c r="AT308" s="246" t="s">
        <v>270</v>
      </c>
      <c r="AU308" s="246" t="s">
        <v>87</v>
      </c>
      <c r="AY308" s="14" t="s">
        <v>177</v>
      </c>
      <c r="BE308" s="247">
        <f>IF(N308="základná",J308,0)</f>
        <v>0</v>
      </c>
      <c r="BF308" s="247">
        <f>IF(N308="znížená",J308,0)</f>
        <v>0</v>
      </c>
      <c r="BG308" s="247">
        <f>IF(N308="zákl. prenesená",J308,0)</f>
        <v>0</v>
      </c>
      <c r="BH308" s="247">
        <f>IF(N308="zníž. prenesená",J308,0)</f>
        <v>0</v>
      </c>
      <c r="BI308" s="247">
        <f>IF(N308="nulová",J308,0)</f>
        <v>0</v>
      </c>
      <c r="BJ308" s="14" t="s">
        <v>87</v>
      </c>
      <c r="BK308" s="247">
        <f>ROUND(I308*H308,2)</f>
        <v>0</v>
      </c>
      <c r="BL308" s="14" t="s">
        <v>183</v>
      </c>
      <c r="BM308" s="246" t="s">
        <v>913</v>
      </c>
    </row>
    <row r="309" s="2" customFormat="1" ht="16.5" customHeight="1">
      <c r="A309" s="35"/>
      <c r="B309" s="36"/>
      <c r="C309" s="234" t="s">
        <v>877</v>
      </c>
      <c r="D309" s="234" t="s">
        <v>179</v>
      </c>
      <c r="E309" s="235" t="s">
        <v>2437</v>
      </c>
      <c r="F309" s="236" t="s">
        <v>2438</v>
      </c>
      <c r="G309" s="237" t="s">
        <v>182</v>
      </c>
      <c r="H309" s="238">
        <v>30</v>
      </c>
      <c r="I309" s="239"/>
      <c r="J309" s="240">
        <f>ROUND(I309*H309,2)</f>
        <v>0</v>
      </c>
      <c r="K309" s="241"/>
      <c r="L309" s="41"/>
      <c r="M309" s="242" t="s">
        <v>1</v>
      </c>
      <c r="N309" s="243" t="s">
        <v>40</v>
      </c>
      <c r="O309" s="94"/>
      <c r="P309" s="244">
        <f>O309*H309</f>
        <v>0</v>
      </c>
      <c r="Q309" s="244">
        <v>0</v>
      </c>
      <c r="R309" s="244">
        <f>Q309*H309</f>
        <v>0</v>
      </c>
      <c r="S309" s="244">
        <v>0</v>
      </c>
      <c r="T309" s="245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46" t="s">
        <v>183</v>
      </c>
      <c r="AT309" s="246" t="s">
        <v>179</v>
      </c>
      <c r="AU309" s="246" t="s">
        <v>87</v>
      </c>
      <c r="AY309" s="14" t="s">
        <v>177</v>
      </c>
      <c r="BE309" s="247">
        <f>IF(N309="základná",J309,0)</f>
        <v>0</v>
      </c>
      <c r="BF309" s="247">
        <f>IF(N309="znížená",J309,0)</f>
        <v>0</v>
      </c>
      <c r="BG309" s="247">
        <f>IF(N309="zákl. prenesená",J309,0)</f>
        <v>0</v>
      </c>
      <c r="BH309" s="247">
        <f>IF(N309="zníž. prenesená",J309,0)</f>
        <v>0</v>
      </c>
      <c r="BI309" s="247">
        <f>IF(N309="nulová",J309,0)</f>
        <v>0</v>
      </c>
      <c r="BJ309" s="14" t="s">
        <v>87</v>
      </c>
      <c r="BK309" s="247">
        <f>ROUND(I309*H309,2)</f>
        <v>0</v>
      </c>
      <c r="BL309" s="14" t="s">
        <v>183</v>
      </c>
      <c r="BM309" s="246" t="s">
        <v>2593</v>
      </c>
    </row>
    <row r="310" s="2" customFormat="1" ht="16.5" customHeight="1">
      <c r="A310" s="35"/>
      <c r="B310" s="36"/>
      <c r="C310" s="248" t="s">
        <v>881</v>
      </c>
      <c r="D310" s="248" t="s">
        <v>270</v>
      </c>
      <c r="E310" s="249" t="s">
        <v>2440</v>
      </c>
      <c r="F310" s="250" t="s">
        <v>2438</v>
      </c>
      <c r="G310" s="251" t="s">
        <v>182</v>
      </c>
      <c r="H310" s="252">
        <v>30</v>
      </c>
      <c r="I310" s="253"/>
      <c r="J310" s="254">
        <f>ROUND(I310*H310,2)</f>
        <v>0</v>
      </c>
      <c r="K310" s="255"/>
      <c r="L310" s="256"/>
      <c r="M310" s="257" t="s">
        <v>1</v>
      </c>
      <c r="N310" s="258" t="s">
        <v>40</v>
      </c>
      <c r="O310" s="94"/>
      <c r="P310" s="244">
        <f>O310*H310</f>
        <v>0</v>
      </c>
      <c r="Q310" s="244">
        <v>0</v>
      </c>
      <c r="R310" s="244">
        <f>Q310*H310</f>
        <v>0</v>
      </c>
      <c r="S310" s="244">
        <v>0</v>
      </c>
      <c r="T310" s="245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46" t="s">
        <v>208</v>
      </c>
      <c r="AT310" s="246" t="s">
        <v>270</v>
      </c>
      <c r="AU310" s="246" t="s">
        <v>87</v>
      </c>
      <c r="AY310" s="14" t="s">
        <v>177</v>
      </c>
      <c r="BE310" s="247">
        <f>IF(N310="základná",J310,0)</f>
        <v>0</v>
      </c>
      <c r="BF310" s="247">
        <f>IF(N310="znížená",J310,0)</f>
        <v>0</v>
      </c>
      <c r="BG310" s="247">
        <f>IF(N310="zákl. prenesená",J310,0)</f>
        <v>0</v>
      </c>
      <c r="BH310" s="247">
        <f>IF(N310="zníž. prenesená",J310,0)</f>
        <v>0</v>
      </c>
      <c r="BI310" s="247">
        <f>IF(N310="nulová",J310,0)</f>
        <v>0</v>
      </c>
      <c r="BJ310" s="14" t="s">
        <v>87</v>
      </c>
      <c r="BK310" s="247">
        <f>ROUND(I310*H310,2)</f>
        <v>0</v>
      </c>
      <c r="BL310" s="14" t="s">
        <v>183</v>
      </c>
      <c r="BM310" s="246" t="s">
        <v>922</v>
      </c>
    </row>
    <row r="311" s="2" customFormat="1" ht="16.5" customHeight="1">
      <c r="A311" s="35"/>
      <c r="B311" s="36"/>
      <c r="C311" s="234" t="s">
        <v>885</v>
      </c>
      <c r="D311" s="234" t="s">
        <v>179</v>
      </c>
      <c r="E311" s="235" t="s">
        <v>2594</v>
      </c>
      <c r="F311" s="236" t="s">
        <v>2595</v>
      </c>
      <c r="G311" s="237" t="s">
        <v>182</v>
      </c>
      <c r="H311" s="238">
        <v>20</v>
      </c>
      <c r="I311" s="239"/>
      <c r="J311" s="240">
        <f>ROUND(I311*H311,2)</f>
        <v>0</v>
      </c>
      <c r="K311" s="241"/>
      <c r="L311" s="41"/>
      <c r="M311" s="242" t="s">
        <v>1</v>
      </c>
      <c r="N311" s="243" t="s">
        <v>40</v>
      </c>
      <c r="O311" s="94"/>
      <c r="P311" s="244">
        <f>O311*H311</f>
        <v>0</v>
      </c>
      <c r="Q311" s="244">
        <v>0</v>
      </c>
      <c r="R311" s="244">
        <f>Q311*H311</f>
        <v>0</v>
      </c>
      <c r="S311" s="244">
        <v>0</v>
      </c>
      <c r="T311" s="245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46" t="s">
        <v>183</v>
      </c>
      <c r="AT311" s="246" t="s">
        <v>179</v>
      </c>
      <c r="AU311" s="246" t="s">
        <v>87</v>
      </c>
      <c r="AY311" s="14" t="s">
        <v>177</v>
      </c>
      <c r="BE311" s="247">
        <f>IF(N311="základná",J311,0)</f>
        <v>0</v>
      </c>
      <c r="BF311" s="247">
        <f>IF(N311="znížená",J311,0)</f>
        <v>0</v>
      </c>
      <c r="BG311" s="247">
        <f>IF(N311="zákl. prenesená",J311,0)</f>
        <v>0</v>
      </c>
      <c r="BH311" s="247">
        <f>IF(N311="zníž. prenesená",J311,0)</f>
        <v>0</v>
      </c>
      <c r="BI311" s="247">
        <f>IF(N311="nulová",J311,0)</f>
        <v>0</v>
      </c>
      <c r="BJ311" s="14" t="s">
        <v>87</v>
      </c>
      <c r="BK311" s="247">
        <f>ROUND(I311*H311,2)</f>
        <v>0</v>
      </c>
      <c r="BL311" s="14" t="s">
        <v>183</v>
      </c>
      <c r="BM311" s="246" t="s">
        <v>2596</v>
      </c>
    </row>
    <row r="312" s="2" customFormat="1" ht="16.5" customHeight="1">
      <c r="A312" s="35"/>
      <c r="B312" s="36"/>
      <c r="C312" s="248" t="s">
        <v>889</v>
      </c>
      <c r="D312" s="248" t="s">
        <v>270</v>
      </c>
      <c r="E312" s="249" t="s">
        <v>2597</v>
      </c>
      <c r="F312" s="250" t="s">
        <v>2595</v>
      </c>
      <c r="G312" s="251" t="s">
        <v>182</v>
      </c>
      <c r="H312" s="252">
        <v>20</v>
      </c>
      <c r="I312" s="253"/>
      <c r="J312" s="254">
        <f>ROUND(I312*H312,2)</f>
        <v>0</v>
      </c>
      <c r="K312" s="255"/>
      <c r="L312" s="256"/>
      <c r="M312" s="257" t="s">
        <v>1</v>
      </c>
      <c r="N312" s="258" t="s">
        <v>40</v>
      </c>
      <c r="O312" s="94"/>
      <c r="P312" s="244">
        <f>O312*H312</f>
        <v>0</v>
      </c>
      <c r="Q312" s="244">
        <v>0</v>
      </c>
      <c r="R312" s="244">
        <f>Q312*H312</f>
        <v>0</v>
      </c>
      <c r="S312" s="244">
        <v>0</v>
      </c>
      <c r="T312" s="245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46" t="s">
        <v>208</v>
      </c>
      <c r="AT312" s="246" t="s">
        <v>270</v>
      </c>
      <c r="AU312" s="246" t="s">
        <v>87</v>
      </c>
      <c r="AY312" s="14" t="s">
        <v>177</v>
      </c>
      <c r="BE312" s="247">
        <f>IF(N312="základná",J312,0)</f>
        <v>0</v>
      </c>
      <c r="BF312" s="247">
        <f>IF(N312="znížená",J312,0)</f>
        <v>0</v>
      </c>
      <c r="BG312" s="247">
        <f>IF(N312="zákl. prenesená",J312,0)</f>
        <v>0</v>
      </c>
      <c r="BH312" s="247">
        <f>IF(N312="zníž. prenesená",J312,0)</f>
        <v>0</v>
      </c>
      <c r="BI312" s="247">
        <f>IF(N312="nulová",J312,0)</f>
        <v>0</v>
      </c>
      <c r="BJ312" s="14" t="s">
        <v>87</v>
      </c>
      <c r="BK312" s="247">
        <f>ROUND(I312*H312,2)</f>
        <v>0</v>
      </c>
      <c r="BL312" s="14" t="s">
        <v>183</v>
      </c>
      <c r="BM312" s="246" t="s">
        <v>930</v>
      </c>
    </row>
    <row r="313" s="2" customFormat="1" ht="16.5" customHeight="1">
      <c r="A313" s="35"/>
      <c r="B313" s="36"/>
      <c r="C313" s="234" t="s">
        <v>893</v>
      </c>
      <c r="D313" s="234" t="s">
        <v>179</v>
      </c>
      <c r="E313" s="235" t="s">
        <v>2453</v>
      </c>
      <c r="F313" s="236" t="s">
        <v>2454</v>
      </c>
      <c r="G313" s="237" t="s">
        <v>182</v>
      </c>
      <c r="H313" s="238">
        <v>100</v>
      </c>
      <c r="I313" s="239"/>
      <c r="J313" s="240">
        <f>ROUND(I313*H313,2)</f>
        <v>0</v>
      </c>
      <c r="K313" s="241"/>
      <c r="L313" s="41"/>
      <c r="M313" s="242" t="s">
        <v>1</v>
      </c>
      <c r="N313" s="243" t="s">
        <v>40</v>
      </c>
      <c r="O313" s="94"/>
      <c r="P313" s="244">
        <f>O313*H313</f>
        <v>0</v>
      </c>
      <c r="Q313" s="244">
        <v>0</v>
      </c>
      <c r="R313" s="244">
        <f>Q313*H313</f>
        <v>0</v>
      </c>
      <c r="S313" s="244">
        <v>0</v>
      </c>
      <c r="T313" s="245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46" t="s">
        <v>183</v>
      </c>
      <c r="AT313" s="246" t="s">
        <v>179</v>
      </c>
      <c r="AU313" s="246" t="s">
        <v>87</v>
      </c>
      <c r="AY313" s="14" t="s">
        <v>177</v>
      </c>
      <c r="BE313" s="247">
        <f>IF(N313="základná",J313,0)</f>
        <v>0</v>
      </c>
      <c r="BF313" s="247">
        <f>IF(N313="znížená",J313,0)</f>
        <v>0</v>
      </c>
      <c r="BG313" s="247">
        <f>IF(N313="zákl. prenesená",J313,0)</f>
        <v>0</v>
      </c>
      <c r="BH313" s="247">
        <f>IF(N313="zníž. prenesená",J313,0)</f>
        <v>0</v>
      </c>
      <c r="BI313" s="247">
        <f>IF(N313="nulová",J313,0)</f>
        <v>0</v>
      </c>
      <c r="BJ313" s="14" t="s">
        <v>87</v>
      </c>
      <c r="BK313" s="247">
        <f>ROUND(I313*H313,2)</f>
        <v>0</v>
      </c>
      <c r="BL313" s="14" t="s">
        <v>183</v>
      </c>
      <c r="BM313" s="246" t="s">
        <v>2598</v>
      </c>
    </row>
    <row r="314" s="2" customFormat="1" ht="16.5" customHeight="1">
      <c r="A314" s="35"/>
      <c r="B314" s="36"/>
      <c r="C314" s="248" t="s">
        <v>897</v>
      </c>
      <c r="D314" s="248" t="s">
        <v>270</v>
      </c>
      <c r="E314" s="249" t="s">
        <v>2456</v>
      </c>
      <c r="F314" s="250" t="s">
        <v>2454</v>
      </c>
      <c r="G314" s="251" t="s">
        <v>182</v>
      </c>
      <c r="H314" s="252">
        <v>100</v>
      </c>
      <c r="I314" s="253"/>
      <c r="J314" s="254">
        <f>ROUND(I314*H314,2)</f>
        <v>0</v>
      </c>
      <c r="K314" s="255"/>
      <c r="L314" s="256"/>
      <c r="M314" s="257" t="s">
        <v>1</v>
      </c>
      <c r="N314" s="258" t="s">
        <v>40</v>
      </c>
      <c r="O314" s="94"/>
      <c r="P314" s="244">
        <f>O314*H314</f>
        <v>0</v>
      </c>
      <c r="Q314" s="244">
        <v>0</v>
      </c>
      <c r="R314" s="244">
        <f>Q314*H314</f>
        <v>0</v>
      </c>
      <c r="S314" s="244">
        <v>0</v>
      </c>
      <c r="T314" s="245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46" t="s">
        <v>208</v>
      </c>
      <c r="AT314" s="246" t="s">
        <v>270</v>
      </c>
      <c r="AU314" s="246" t="s">
        <v>87</v>
      </c>
      <c r="AY314" s="14" t="s">
        <v>177</v>
      </c>
      <c r="BE314" s="247">
        <f>IF(N314="základná",J314,0)</f>
        <v>0</v>
      </c>
      <c r="BF314" s="247">
        <f>IF(N314="znížená",J314,0)</f>
        <v>0</v>
      </c>
      <c r="BG314" s="247">
        <f>IF(N314="zákl. prenesená",J314,0)</f>
        <v>0</v>
      </c>
      <c r="BH314" s="247">
        <f>IF(N314="zníž. prenesená",J314,0)</f>
        <v>0</v>
      </c>
      <c r="BI314" s="247">
        <f>IF(N314="nulová",J314,0)</f>
        <v>0</v>
      </c>
      <c r="BJ314" s="14" t="s">
        <v>87</v>
      </c>
      <c r="BK314" s="247">
        <f>ROUND(I314*H314,2)</f>
        <v>0</v>
      </c>
      <c r="BL314" s="14" t="s">
        <v>183</v>
      </c>
      <c r="BM314" s="246" t="s">
        <v>938</v>
      </c>
    </row>
    <row r="315" s="2" customFormat="1" ht="16.5" customHeight="1">
      <c r="A315" s="35"/>
      <c r="B315" s="36"/>
      <c r="C315" s="234" t="s">
        <v>901</v>
      </c>
      <c r="D315" s="234" t="s">
        <v>179</v>
      </c>
      <c r="E315" s="235" t="s">
        <v>2473</v>
      </c>
      <c r="F315" s="236" t="s">
        <v>2474</v>
      </c>
      <c r="G315" s="237" t="s">
        <v>182</v>
      </c>
      <c r="H315" s="238">
        <v>150</v>
      </c>
      <c r="I315" s="239"/>
      <c r="J315" s="240">
        <f>ROUND(I315*H315,2)</f>
        <v>0</v>
      </c>
      <c r="K315" s="241"/>
      <c r="L315" s="41"/>
      <c r="M315" s="242" t="s">
        <v>1</v>
      </c>
      <c r="N315" s="243" t="s">
        <v>40</v>
      </c>
      <c r="O315" s="94"/>
      <c r="P315" s="244">
        <f>O315*H315</f>
        <v>0</v>
      </c>
      <c r="Q315" s="244">
        <v>0</v>
      </c>
      <c r="R315" s="244">
        <f>Q315*H315</f>
        <v>0</v>
      </c>
      <c r="S315" s="244">
        <v>0</v>
      </c>
      <c r="T315" s="245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46" t="s">
        <v>183</v>
      </c>
      <c r="AT315" s="246" t="s">
        <v>179</v>
      </c>
      <c r="AU315" s="246" t="s">
        <v>87</v>
      </c>
      <c r="AY315" s="14" t="s">
        <v>177</v>
      </c>
      <c r="BE315" s="247">
        <f>IF(N315="základná",J315,0)</f>
        <v>0</v>
      </c>
      <c r="BF315" s="247">
        <f>IF(N315="znížená",J315,0)</f>
        <v>0</v>
      </c>
      <c r="BG315" s="247">
        <f>IF(N315="zákl. prenesená",J315,0)</f>
        <v>0</v>
      </c>
      <c r="BH315" s="247">
        <f>IF(N315="zníž. prenesená",J315,0)</f>
        <v>0</v>
      </c>
      <c r="BI315" s="247">
        <f>IF(N315="nulová",J315,0)</f>
        <v>0</v>
      </c>
      <c r="BJ315" s="14" t="s">
        <v>87</v>
      </c>
      <c r="BK315" s="247">
        <f>ROUND(I315*H315,2)</f>
        <v>0</v>
      </c>
      <c r="BL315" s="14" t="s">
        <v>183</v>
      </c>
      <c r="BM315" s="246" t="s">
        <v>2599</v>
      </c>
    </row>
    <row r="316" s="2" customFormat="1" ht="16.5" customHeight="1">
      <c r="A316" s="35"/>
      <c r="B316" s="36"/>
      <c r="C316" s="248" t="s">
        <v>905</v>
      </c>
      <c r="D316" s="248" t="s">
        <v>270</v>
      </c>
      <c r="E316" s="249" t="s">
        <v>2476</v>
      </c>
      <c r="F316" s="250" t="s">
        <v>2474</v>
      </c>
      <c r="G316" s="251" t="s">
        <v>182</v>
      </c>
      <c r="H316" s="252">
        <v>150</v>
      </c>
      <c r="I316" s="253"/>
      <c r="J316" s="254">
        <f>ROUND(I316*H316,2)</f>
        <v>0</v>
      </c>
      <c r="K316" s="255"/>
      <c r="L316" s="256"/>
      <c r="M316" s="257" t="s">
        <v>1</v>
      </c>
      <c r="N316" s="258" t="s">
        <v>40</v>
      </c>
      <c r="O316" s="94"/>
      <c r="P316" s="244">
        <f>O316*H316</f>
        <v>0</v>
      </c>
      <c r="Q316" s="244">
        <v>0</v>
      </c>
      <c r="R316" s="244">
        <f>Q316*H316</f>
        <v>0</v>
      </c>
      <c r="S316" s="244">
        <v>0</v>
      </c>
      <c r="T316" s="245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46" t="s">
        <v>208</v>
      </c>
      <c r="AT316" s="246" t="s">
        <v>270</v>
      </c>
      <c r="AU316" s="246" t="s">
        <v>87</v>
      </c>
      <c r="AY316" s="14" t="s">
        <v>177</v>
      </c>
      <c r="BE316" s="247">
        <f>IF(N316="základná",J316,0)</f>
        <v>0</v>
      </c>
      <c r="BF316" s="247">
        <f>IF(N316="znížená",J316,0)</f>
        <v>0</v>
      </c>
      <c r="BG316" s="247">
        <f>IF(N316="zákl. prenesená",J316,0)</f>
        <v>0</v>
      </c>
      <c r="BH316" s="247">
        <f>IF(N316="zníž. prenesená",J316,0)</f>
        <v>0</v>
      </c>
      <c r="BI316" s="247">
        <f>IF(N316="nulová",J316,0)</f>
        <v>0</v>
      </c>
      <c r="BJ316" s="14" t="s">
        <v>87</v>
      </c>
      <c r="BK316" s="247">
        <f>ROUND(I316*H316,2)</f>
        <v>0</v>
      </c>
      <c r="BL316" s="14" t="s">
        <v>183</v>
      </c>
      <c r="BM316" s="246" t="s">
        <v>946</v>
      </c>
    </row>
    <row r="317" s="2" customFormat="1" ht="21.75" customHeight="1">
      <c r="A317" s="35"/>
      <c r="B317" s="36"/>
      <c r="C317" s="234" t="s">
        <v>909</v>
      </c>
      <c r="D317" s="234" t="s">
        <v>179</v>
      </c>
      <c r="E317" s="235" t="s">
        <v>2509</v>
      </c>
      <c r="F317" s="236" t="s">
        <v>2510</v>
      </c>
      <c r="G317" s="237" t="s">
        <v>182</v>
      </c>
      <c r="H317" s="238">
        <v>200</v>
      </c>
      <c r="I317" s="239"/>
      <c r="J317" s="240">
        <f>ROUND(I317*H317,2)</f>
        <v>0</v>
      </c>
      <c r="K317" s="241"/>
      <c r="L317" s="41"/>
      <c r="M317" s="242" t="s">
        <v>1</v>
      </c>
      <c r="N317" s="243" t="s">
        <v>40</v>
      </c>
      <c r="O317" s="94"/>
      <c r="P317" s="244">
        <f>O317*H317</f>
        <v>0</v>
      </c>
      <c r="Q317" s="244">
        <v>0</v>
      </c>
      <c r="R317" s="244">
        <f>Q317*H317</f>
        <v>0</v>
      </c>
      <c r="S317" s="244">
        <v>0</v>
      </c>
      <c r="T317" s="245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46" t="s">
        <v>183</v>
      </c>
      <c r="AT317" s="246" t="s">
        <v>179</v>
      </c>
      <c r="AU317" s="246" t="s">
        <v>87</v>
      </c>
      <c r="AY317" s="14" t="s">
        <v>177</v>
      </c>
      <c r="BE317" s="247">
        <f>IF(N317="základná",J317,0)</f>
        <v>0</v>
      </c>
      <c r="BF317" s="247">
        <f>IF(N317="znížená",J317,0)</f>
        <v>0</v>
      </c>
      <c r="BG317" s="247">
        <f>IF(N317="zákl. prenesená",J317,0)</f>
        <v>0</v>
      </c>
      <c r="BH317" s="247">
        <f>IF(N317="zníž. prenesená",J317,0)</f>
        <v>0</v>
      </c>
      <c r="BI317" s="247">
        <f>IF(N317="nulová",J317,0)</f>
        <v>0</v>
      </c>
      <c r="BJ317" s="14" t="s">
        <v>87</v>
      </c>
      <c r="BK317" s="247">
        <f>ROUND(I317*H317,2)</f>
        <v>0</v>
      </c>
      <c r="BL317" s="14" t="s">
        <v>183</v>
      </c>
      <c r="BM317" s="246" t="s">
        <v>2600</v>
      </c>
    </row>
    <row r="318" s="2" customFormat="1" ht="21.75" customHeight="1">
      <c r="A318" s="35"/>
      <c r="B318" s="36"/>
      <c r="C318" s="248" t="s">
        <v>913</v>
      </c>
      <c r="D318" s="248" t="s">
        <v>270</v>
      </c>
      <c r="E318" s="249" t="s">
        <v>2512</v>
      </c>
      <c r="F318" s="250" t="s">
        <v>2510</v>
      </c>
      <c r="G318" s="251" t="s">
        <v>182</v>
      </c>
      <c r="H318" s="252">
        <v>200</v>
      </c>
      <c r="I318" s="253"/>
      <c r="J318" s="254">
        <f>ROUND(I318*H318,2)</f>
        <v>0</v>
      </c>
      <c r="K318" s="255"/>
      <c r="L318" s="256"/>
      <c r="M318" s="257" t="s">
        <v>1</v>
      </c>
      <c r="N318" s="258" t="s">
        <v>40</v>
      </c>
      <c r="O318" s="94"/>
      <c r="P318" s="244">
        <f>O318*H318</f>
        <v>0</v>
      </c>
      <c r="Q318" s="244">
        <v>0</v>
      </c>
      <c r="R318" s="244">
        <f>Q318*H318</f>
        <v>0</v>
      </c>
      <c r="S318" s="244">
        <v>0</v>
      </c>
      <c r="T318" s="245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46" t="s">
        <v>208</v>
      </c>
      <c r="AT318" s="246" t="s">
        <v>270</v>
      </c>
      <c r="AU318" s="246" t="s">
        <v>87</v>
      </c>
      <c r="AY318" s="14" t="s">
        <v>177</v>
      </c>
      <c r="BE318" s="247">
        <f>IF(N318="základná",J318,0)</f>
        <v>0</v>
      </c>
      <c r="BF318" s="247">
        <f>IF(N318="znížená",J318,0)</f>
        <v>0</v>
      </c>
      <c r="BG318" s="247">
        <f>IF(N318="zákl. prenesená",J318,0)</f>
        <v>0</v>
      </c>
      <c r="BH318" s="247">
        <f>IF(N318="zníž. prenesená",J318,0)</f>
        <v>0</v>
      </c>
      <c r="BI318" s="247">
        <f>IF(N318="nulová",J318,0)</f>
        <v>0</v>
      </c>
      <c r="BJ318" s="14" t="s">
        <v>87</v>
      </c>
      <c r="BK318" s="247">
        <f>ROUND(I318*H318,2)</f>
        <v>0</v>
      </c>
      <c r="BL318" s="14" t="s">
        <v>183</v>
      </c>
      <c r="BM318" s="246" t="s">
        <v>954</v>
      </c>
    </row>
    <row r="319" s="2" customFormat="1" ht="21.75" customHeight="1">
      <c r="A319" s="35"/>
      <c r="B319" s="36"/>
      <c r="C319" s="234" t="s">
        <v>918</v>
      </c>
      <c r="D319" s="234" t="s">
        <v>179</v>
      </c>
      <c r="E319" s="235" t="s">
        <v>2505</v>
      </c>
      <c r="F319" s="236" t="s">
        <v>2506</v>
      </c>
      <c r="G319" s="237" t="s">
        <v>182</v>
      </c>
      <c r="H319" s="238">
        <v>100</v>
      </c>
      <c r="I319" s="239"/>
      <c r="J319" s="240">
        <f>ROUND(I319*H319,2)</f>
        <v>0</v>
      </c>
      <c r="K319" s="241"/>
      <c r="L319" s="41"/>
      <c r="M319" s="242" t="s">
        <v>1</v>
      </c>
      <c r="N319" s="243" t="s">
        <v>40</v>
      </c>
      <c r="O319" s="94"/>
      <c r="P319" s="244">
        <f>O319*H319</f>
        <v>0</v>
      </c>
      <c r="Q319" s="244">
        <v>0</v>
      </c>
      <c r="R319" s="244">
        <f>Q319*H319</f>
        <v>0</v>
      </c>
      <c r="S319" s="244">
        <v>0</v>
      </c>
      <c r="T319" s="245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46" t="s">
        <v>183</v>
      </c>
      <c r="AT319" s="246" t="s">
        <v>179</v>
      </c>
      <c r="AU319" s="246" t="s">
        <v>87</v>
      </c>
      <c r="AY319" s="14" t="s">
        <v>177</v>
      </c>
      <c r="BE319" s="247">
        <f>IF(N319="základná",J319,0)</f>
        <v>0</v>
      </c>
      <c r="BF319" s="247">
        <f>IF(N319="znížená",J319,0)</f>
        <v>0</v>
      </c>
      <c r="BG319" s="247">
        <f>IF(N319="zákl. prenesená",J319,0)</f>
        <v>0</v>
      </c>
      <c r="BH319" s="247">
        <f>IF(N319="zníž. prenesená",J319,0)</f>
        <v>0</v>
      </c>
      <c r="BI319" s="247">
        <f>IF(N319="nulová",J319,0)</f>
        <v>0</v>
      </c>
      <c r="BJ319" s="14" t="s">
        <v>87</v>
      </c>
      <c r="BK319" s="247">
        <f>ROUND(I319*H319,2)</f>
        <v>0</v>
      </c>
      <c r="BL319" s="14" t="s">
        <v>183</v>
      </c>
      <c r="BM319" s="246" t="s">
        <v>2601</v>
      </c>
    </row>
    <row r="320" s="2" customFormat="1" ht="21.75" customHeight="1">
      <c r="A320" s="35"/>
      <c r="B320" s="36"/>
      <c r="C320" s="248" t="s">
        <v>922</v>
      </c>
      <c r="D320" s="248" t="s">
        <v>270</v>
      </c>
      <c r="E320" s="249" t="s">
        <v>2508</v>
      </c>
      <c r="F320" s="250" t="s">
        <v>2506</v>
      </c>
      <c r="G320" s="251" t="s">
        <v>182</v>
      </c>
      <c r="H320" s="252">
        <v>100</v>
      </c>
      <c r="I320" s="253"/>
      <c r="J320" s="254">
        <f>ROUND(I320*H320,2)</f>
        <v>0</v>
      </c>
      <c r="K320" s="255"/>
      <c r="L320" s="256"/>
      <c r="M320" s="257" t="s">
        <v>1</v>
      </c>
      <c r="N320" s="258" t="s">
        <v>40</v>
      </c>
      <c r="O320" s="94"/>
      <c r="P320" s="244">
        <f>O320*H320</f>
        <v>0</v>
      </c>
      <c r="Q320" s="244">
        <v>0</v>
      </c>
      <c r="R320" s="244">
        <f>Q320*H320</f>
        <v>0</v>
      </c>
      <c r="S320" s="244">
        <v>0</v>
      </c>
      <c r="T320" s="245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46" t="s">
        <v>208</v>
      </c>
      <c r="AT320" s="246" t="s">
        <v>270</v>
      </c>
      <c r="AU320" s="246" t="s">
        <v>87</v>
      </c>
      <c r="AY320" s="14" t="s">
        <v>177</v>
      </c>
      <c r="BE320" s="247">
        <f>IF(N320="základná",J320,0)</f>
        <v>0</v>
      </c>
      <c r="BF320" s="247">
        <f>IF(N320="znížená",J320,0)</f>
        <v>0</v>
      </c>
      <c r="BG320" s="247">
        <f>IF(N320="zákl. prenesená",J320,0)</f>
        <v>0</v>
      </c>
      <c r="BH320" s="247">
        <f>IF(N320="zníž. prenesená",J320,0)</f>
        <v>0</v>
      </c>
      <c r="BI320" s="247">
        <f>IF(N320="nulová",J320,0)</f>
        <v>0</v>
      </c>
      <c r="BJ320" s="14" t="s">
        <v>87</v>
      </c>
      <c r="BK320" s="247">
        <f>ROUND(I320*H320,2)</f>
        <v>0</v>
      </c>
      <c r="BL320" s="14" t="s">
        <v>183</v>
      </c>
      <c r="BM320" s="246" t="s">
        <v>962</v>
      </c>
    </row>
    <row r="321" s="2" customFormat="1" ht="16.5" customHeight="1">
      <c r="A321" s="35"/>
      <c r="B321" s="36"/>
      <c r="C321" s="234" t="s">
        <v>926</v>
      </c>
      <c r="D321" s="234" t="s">
        <v>179</v>
      </c>
      <c r="E321" s="235" t="s">
        <v>2513</v>
      </c>
      <c r="F321" s="236" t="s">
        <v>2514</v>
      </c>
      <c r="G321" s="237" t="s">
        <v>2024</v>
      </c>
      <c r="H321" s="238">
        <v>8</v>
      </c>
      <c r="I321" s="239"/>
      <c r="J321" s="240">
        <f>ROUND(I321*H321,2)</f>
        <v>0</v>
      </c>
      <c r="K321" s="241"/>
      <c r="L321" s="41"/>
      <c r="M321" s="242" t="s">
        <v>1</v>
      </c>
      <c r="N321" s="243" t="s">
        <v>40</v>
      </c>
      <c r="O321" s="94"/>
      <c r="P321" s="244">
        <f>O321*H321</f>
        <v>0</v>
      </c>
      <c r="Q321" s="244">
        <v>0</v>
      </c>
      <c r="R321" s="244">
        <f>Q321*H321</f>
        <v>0</v>
      </c>
      <c r="S321" s="244">
        <v>0</v>
      </c>
      <c r="T321" s="245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46" t="s">
        <v>183</v>
      </c>
      <c r="AT321" s="246" t="s">
        <v>179</v>
      </c>
      <c r="AU321" s="246" t="s">
        <v>87</v>
      </c>
      <c r="AY321" s="14" t="s">
        <v>177</v>
      </c>
      <c r="BE321" s="247">
        <f>IF(N321="základná",J321,0)</f>
        <v>0</v>
      </c>
      <c r="BF321" s="247">
        <f>IF(N321="znížená",J321,0)</f>
        <v>0</v>
      </c>
      <c r="BG321" s="247">
        <f>IF(N321="zákl. prenesená",J321,0)</f>
        <v>0</v>
      </c>
      <c r="BH321" s="247">
        <f>IF(N321="zníž. prenesená",J321,0)</f>
        <v>0</v>
      </c>
      <c r="BI321" s="247">
        <f>IF(N321="nulová",J321,0)</f>
        <v>0</v>
      </c>
      <c r="BJ321" s="14" t="s">
        <v>87</v>
      </c>
      <c r="BK321" s="247">
        <f>ROUND(I321*H321,2)</f>
        <v>0</v>
      </c>
      <c r="BL321" s="14" t="s">
        <v>183</v>
      </c>
      <c r="BM321" s="246" t="s">
        <v>2602</v>
      </c>
    </row>
    <row r="322" s="2" customFormat="1" ht="16.5" customHeight="1">
      <c r="A322" s="35"/>
      <c r="B322" s="36"/>
      <c r="C322" s="234" t="s">
        <v>930</v>
      </c>
      <c r="D322" s="234" t="s">
        <v>179</v>
      </c>
      <c r="E322" s="235" t="s">
        <v>2516</v>
      </c>
      <c r="F322" s="236" t="s">
        <v>2517</v>
      </c>
      <c r="G322" s="237" t="s">
        <v>2024</v>
      </c>
      <c r="H322" s="238">
        <v>8</v>
      </c>
      <c r="I322" s="239"/>
      <c r="J322" s="240">
        <f>ROUND(I322*H322,2)</f>
        <v>0</v>
      </c>
      <c r="K322" s="241"/>
      <c r="L322" s="41"/>
      <c r="M322" s="242" t="s">
        <v>1</v>
      </c>
      <c r="N322" s="243" t="s">
        <v>40</v>
      </c>
      <c r="O322" s="94"/>
      <c r="P322" s="244">
        <f>O322*H322</f>
        <v>0</v>
      </c>
      <c r="Q322" s="244">
        <v>0</v>
      </c>
      <c r="R322" s="244">
        <f>Q322*H322</f>
        <v>0</v>
      </c>
      <c r="S322" s="244">
        <v>0</v>
      </c>
      <c r="T322" s="245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46" t="s">
        <v>183</v>
      </c>
      <c r="AT322" s="246" t="s">
        <v>179</v>
      </c>
      <c r="AU322" s="246" t="s">
        <v>87</v>
      </c>
      <c r="AY322" s="14" t="s">
        <v>177</v>
      </c>
      <c r="BE322" s="247">
        <f>IF(N322="základná",J322,0)</f>
        <v>0</v>
      </c>
      <c r="BF322" s="247">
        <f>IF(N322="znížená",J322,0)</f>
        <v>0</v>
      </c>
      <c r="BG322" s="247">
        <f>IF(N322="zákl. prenesená",J322,0)</f>
        <v>0</v>
      </c>
      <c r="BH322" s="247">
        <f>IF(N322="zníž. prenesená",J322,0)</f>
        <v>0</v>
      </c>
      <c r="BI322" s="247">
        <f>IF(N322="nulová",J322,0)</f>
        <v>0</v>
      </c>
      <c r="BJ322" s="14" t="s">
        <v>87</v>
      </c>
      <c r="BK322" s="247">
        <f>ROUND(I322*H322,2)</f>
        <v>0</v>
      </c>
      <c r="BL322" s="14" t="s">
        <v>183</v>
      </c>
      <c r="BM322" s="246" t="s">
        <v>2603</v>
      </c>
    </row>
    <row r="323" s="2" customFormat="1" ht="16.5" customHeight="1">
      <c r="A323" s="35"/>
      <c r="B323" s="36"/>
      <c r="C323" s="234" t="s">
        <v>934</v>
      </c>
      <c r="D323" s="234" t="s">
        <v>179</v>
      </c>
      <c r="E323" s="235" t="s">
        <v>2519</v>
      </c>
      <c r="F323" s="236" t="s">
        <v>2520</v>
      </c>
      <c r="G323" s="237" t="s">
        <v>2024</v>
      </c>
      <c r="H323" s="238">
        <v>8</v>
      </c>
      <c r="I323" s="239"/>
      <c r="J323" s="240">
        <f>ROUND(I323*H323,2)</f>
        <v>0</v>
      </c>
      <c r="K323" s="241"/>
      <c r="L323" s="41"/>
      <c r="M323" s="242" t="s">
        <v>1</v>
      </c>
      <c r="N323" s="243" t="s">
        <v>40</v>
      </c>
      <c r="O323" s="94"/>
      <c r="P323" s="244">
        <f>O323*H323</f>
        <v>0</v>
      </c>
      <c r="Q323" s="244">
        <v>0</v>
      </c>
      <c r="R323" s="244">
        <f>Q323*H323</f>
        <v>0</v>
      </c>
      <c r="S323" s="244">
        <v>0</v>
      </c>
      <c r="T323" s="245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46" t="s">
        <v>183</v>
      </c>
      <c r="AT323" s="246" t="s">
        <v>179</v>
      </c>
      <c r="AU323" s="246" t="s">
        <v>87</v>
      </c>
      <c r="AY323" s="14" t="s">
        <v>177</v>
      </c>
      <c r="BE323" s="247">
        <f>IF(N323="základná",J323,0)</f>
        <v>0</v>
      </c>
      <c r="BF323" s="247">
        <f>IF(N323="znížená",J323,0)</f>
        <v>0</v>
      </c>
      <c r="BG323" s="247">
        <f>IF(N323="zákl. prenesená",J323,0)</f>
        <v>0</v>
      </c>
      <c r="BH323" s="247">
        <f>IF(N323="zníž. prenesená",J323,0)</f>
        <v>0</v>
      </c>
      <c r="BI323" s="247">
        <f>IF(N323="nulová",J323,0)</f>
        <v>0</v>
      </c>
      <c r="BJ323" s="14" t="s">
        <v>87</v>
      </c>
      <c r="BK323" s="247">
        <f>ROUND(I323*H323,2)</f>
        <v>0</v>
      </c>
      <c r="BL323" s="14" t="s">
        <v>183</v>
      </c>
      <c r="BM323" s="246" t="s">
        <v>2604</v>
      </c>
    </row>
    <row r="324" s="2" customFormat="1" ht="16.5" customHeight="1">
      <c r="A324" s="35"/>
      <c r="B324" s="36"/>
      <c r="C324" s="234" t="s">
        <v>938</v>
      </c>
      <c r="D324" s="234" t="s">
        <v>179</v>
      </c>
      <c r="E324" s="235" t="s">
        <v>2522</v>
      </c>
      <c r="F324" s="236" t="s">
        <v>2523</v>
      </c>
      <c r="G324" s="237" t="s">
        <v>2024</v>
      </c>
      <c r="H324" s="238">
        <v>16</v>
      </c>
      <c r="I324" s="239"/>
      <c r="J324" s="240">
        <f>ROUND(I324*H324,2)</f>
        <v>0</v>
      </c>
      <c r="K324" s="241"/>
      <c r="L324" s="41"/>
      <c r="M324" s="242" t="s">
        <v>1</v>
      </c>
      <c r="N324" s="243" t="s">
        <v>40</v>
      </c>
      <c r="O324" s="94"/>
      <c r="P324" s="244">
        <f>O324*H324</f>
        <v>0</v>
      </c>
      <c r="Q324" s="244">
        <v>0</v>
      </c>
      <c r="R324" s="244">
        <f>Q324*H324</f>
        <v>0</v>
      </c>
      <c r="S324" s="244">
        <v>0</v>
      </c>
      <c r="T324" s="245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46" t="s">
        <v>183</v>
      </c>
      <c r="AT324" s="246" t="s">
        <v>179</v>
      </c>
      <c r="AU324" s="246" t="s">
        <v>87</v>
      </c>
      <c r="AY324" s="14" t="s">
        <v>177</v>
      </c>
      <c r="BE324" s="247">
        <f>IF(N324="základná",J324,0)</f>
        <v>0</v>
      </c>
      <c r="BF324" s="247">
        <f>IF(N324="znížená",J324,0)</f>
        <v>0</v>
      </c>
      <c r="BG324" s="247">
        <f>IF(N324="zákl. prenesená",J324,0)</f>
        <v>0</v>
      </c>
      <c r="BH324" s="247">
        <f>IF(N324="zníž. prenesená",J324,0)</f>
        <v>0</v>
      </c>
      <c r="BI324" s="247">
        <f>IF(N324="nulová",J324,0)</f>
        <v>0</v>
      </c>
      <c r="BJ324" s="14" t="s">
        <v>87</v>
      </c>
      <c r="BK324" s="247">
        <f>ROUND(I324*H324,2)</f>
        <v>0</v>
      </c>
      <c r="BL324" s="14" t="s">
        <v>183</v>
      </c>
      <c r="BM324" s="246" t="s">
        <v>2605</v>
      </c>
    </row>
    <row r="325" s="12" customFormat="1" ht="22.8" customHeight="1">
      <c r="A325" s="12"/>
      <c r="B325" s="218"/>
      <c r="C325" s="219"/>
      <c r="D325" s="220" t="s">
        <v>73</v>
      </c>
      <c r="E325" s="232" t="s">
        <v>2606</v>
      </c>
      <c r="F325" s="232" t="s">
        <v>2607</v>
      </c>
      <c r="G325" s="219"/>
      <c r="H325" s="219"/>
      <c r="I325" s="222"/>
      <c r="J325" s="233">
        <f>BK325</f>
        <v>0</v>
      </c>
      <c r="K325" s="219"/>
      <c r="L325" s="224"/>
      <c r="M325" s="225"/>
      <c r="N325" s="226"/>
      <c r="O325" s="226"/>
      <c r="P325" s="227">
        <f>SUM(P326:P339)</f>
        <v>0</v>
      </c>
      <c r="Q325" s="226"/>
      <c r="R325" s="227">
        <f>SUM(R326:R339)</f>
        <v>0</v>
      </c>
      <c r="S325" s="226"/>
      <c r="T325" s="228">
        <f>SUM(T326:T339)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29" t="s">
        <v>81</v>
      </c>
      <c r="AT325" s="230" t="s">
        <v>73</v>
      </c>
      <c r="AU325" s="230" t="s">
        <v>81</v>
      </c>
      <c r="AY325" s="229" t="s">
        <v>177</v>
      </c>
      <c r="BK325" s="231">
        <f>SUM(BK326:BK339)</f>
        <v>0</v>
      </c>
    </row>
    <row r="326" s="2" customFormat="1" ht="16.5" customHeight="1">
      <c r="A326" s="35"/>
      <c r="B326" s="36"/>
      <c r="C326" s="248" t="s">
        <v>942</v>
      </c>
      <c r="D326" s="248" t="s">
        <v>270</v>
      </c>
      <c r="E326" s="249" t="s">
        <v>2608</v>
      </c>
      <c r="F326" s="250" t="s">
        <v>2609</v>
      </c>
      <c r="G326" s="251" t="s">
        <v>2610</v>
      </c>
      <c r="H326" s="252">
        <v>1</v>
      </c>
      <c r="I326" s="253"/>
      <c r="J326" s="254">
        <f>ROUND(I326*H326,2)</f>
        <v>0</v>
      </c>
      <c r="K326" s="255"/>
      <c r="L326" s="256"/>
      <c r="M326" s="257" t="s">
        <v>1</v>
      </c>
      <c r="N326" s="258" t="s">
        <v>40</v>
      </c>
      <c r="O326" s="94"/>
      <c r="P326" s="244">
        <f>O326*H326</f>
        <v>0</v>
      </c>
      <c r="Q326" s="244">
        <v>0</v>
      </c>
      <c r="R326" s="244">
        <f>Q326*H326</f>
        <v>0</v>
      </c>
      <c r="S326" s="244">
        <v>0</v>
      </c>
      <c r="T326" s="245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46" t="s">
        <v>208</v>
      </c>
      <c r="AT326" s="246" t="s">
        <v>270</v>
      </c>
      <c r="AU326" s="246" t="s">
        <v>87</v>
      </c>
      <c r="AY326" s="14" t="s">
        <v>177</v>
      </c>
      <c r="BE326" s="247">
        <f>IF(N326="základná",J326,0)</f>
        <v>0</v>
      </c>
      <c r="BF326" s="247">
        <f>IF(N326="znížená",J326,0)</f>
        <v>0</v>
      </c>
      <c r="BG326" s="247">
        <f>IF(N326="zákl. prenesená",J326,0)</f>
        <v>0</v>
      </c>
      <c r="BH326" s="247">
        <f>IF(N326="zníž. prenesená",J326,0)</f>
        <v>0</v>
      </c>
      <c r="BI326" s="247">
        <f>IF(N326="nulová",J326,0)</f>
        <v>0</v>
      </c>
      <c r="BJ326" s="14" t="s">
        <v>87</v>
      </c>
      <c r="BK326" s="247">
        <f>ROUND(I326*H326,2)</f>
        <v>0</v>
      </c>
      <c r="BL326" s="14" t="s">
        <v>183</v>
      </c>
      <c r="BM326" s="246" t="s">
        <v>1008</v>
      </c>
    </row>
    <row r="327" s="2" customFormat="1" ht="16.5" customHeight="1">
      <c r="A327" s="35"/>
      <c r="B327" s="36"/>
      <c r="C327" s="248" t="s">
        <v>946</v>
      </c>
      <c r="D327" s="248" t="s">
        <v>270</v>
      </c>
      <c r="E327" s="249" t="s">
        <v>2611</v>
      </c>
      <c r="F327" s="250" t="s">
        <v>2612</v>
      </c>
      <c r="G327" s="251" t="s">
        <v>2610</v>
      </c>
      <c r="H327" s="252">
        <v>1</v>
      </c>
      <c r="I327" s="253"/>
      <c r="J327" s="254">
        <f>ROUND(I327*H327,2)</f>
        <v>0</v>
      </c>
      <c r="K327" s="255"/>
      <c r="L327" s="256"/>
      <c r="M327" s="257" t="s">
        <v>1</v>
      </c>
      <c r="N327" s="258" t="s">
        <v>40</v>
      </c>
      <c r="O327" s="94"/>
      <c r="P327" s="244">
        <f>O327*H327</f>
        <v>0</v>
      </c>
      <c r="Q327" s="244">
        <v>0</v>
      </c>
      <c r="R327" s="244">
        <f>Q327*H327</f>
        <v>0</v>
      </c>
      <c r="S327" s="244">
        <v>0</v>
      </c>
      <c r="T327" s="245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46" t="s">
        <v>208</v>
      </c>
      <c r="AT327" s="246" t="s">
        <v>270</v>
      </c>
      <c r="AU327" s="246" t="s">
        <v>87</v>
      </c>
      <c r="AY327" s="14" t="s">
        <v>177</v>
      </c>
      <c r="BE327" s="247">
        <f>IF(N327="základná",J327,0)</f>
        <v>0</v>
      </c>
      <c r="BF327" s="247">
        <f>IF(N327="znížená",J327,0)</f>
        <v>0</v>
      </c>
      <c r="BG327" s="247">
        <f>IF(N327="zákl. prenesená",J327,0)</f>
        <v>0</v>
      </c>
      <c r="BH327" s="247">
        <f>IF(N327="zníž. prenesená",J327,0)</f>
        <v>0</v>
      </c>
      <c r="BI327" s="247">
        <f>IF(N327="nulová",J327,0)</f>
        <v>0</v>
      </c>
      <c r="BJ327" s="14" t="s">
        <v>87</v>
      </c>
      <c r="BK327" s="247">
        <f>ROUND(I327*H327,2)</f>
        <v>0</v>
      </c>
      <c r="BL327" s="14" t="s">
        <v>183</v>
      </c>
      <c r="BM327" s="246" t="s">
        <v>1016</v>
      </c>
    </row>
    <row r="328" s="2" customFormat="1" ht="16.5" customHeight="1">
      <c r="A328" s="35"/>
      <c r="B328" s="36"/>
      <c r="C328" s="248" t="s">
        <v>950</v>
      </c>
      <c r="D328" s="248" t="s">
        <v>270</v>
      </c>
      <c r="E328" s="249" t="s">
        <v>2613</v>
      </c>
      <c r="F328" s="250" t="s">
        <v>2614</v>
      </c>
      <c r="G328" s="251" t="s">
        <v>2610</v>
      </c>
      <c r="H328" s="252">
        <v>1</v>
      </c>
      <c r="I328" s="253"/>
      <c r="J328" s="254">
        <f>ROUND(I328*H328,2)</f>
        <v>0</v>
      </c>
      <c r="K328" s="255"/>
      <c r="L328" s="256"/>
      <c r="M328" s="257" t="s">
        <v>1</v>
      </c>
      <c r="N328" s="258" t="s">
        <v>40</v>
      </c>
      <c r="O328" s="94"/>
      <c r="P328" s="244">
        <f>O328*H328</f>
        <v>0</v>
      </c>
      <c r="Q328" s="244">
        <v>0</v>
      </c>
      <c r="R328" s="244">
        <f>Q328*H328</f>
        <v>0</v>
      </c>
      <c r="S328" s="244">
        <v>0</v>
      </c>
      <c r="T328" s="245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46" t="s">
        <v>208</v>
      </c>
      <c r="AT328" s="246" t="s">
        <v>270</v>
      </c>
      <c r="AU328" s="246" t="s">
        <v>87</v>
      </c>
      <c r="AY328" s="14" t="s">
        <v>177</v>
      </c>
      <c r="BE328" s="247">
        <f>IF(N328="základná",J328,0)</f>
        <v>0</v>
      </c>
      <c r="BF328" s="247">
        <f>IF(N328="znížená",J328,0)</f>
        <v>0</v>
      </c>
      <c r="BG328" s="247">
        <f>IF(N328="zákl. prenesená",J328,0)</f>
        <v>0</v>
      </c>
      <c r="BH328" s="247">
        <f>IF(N328="zníž. prenesená",J328,0)</f>
        <v>0</v>
      </c>
      <c r="BI328" s="247">
        <f>IF(N328="nulová",J328,0)</f>
        <v>0</v>
      </c>
      <c r="BJ328" s="14" t="s">
        <v>87</v>
      </c>
      <c r="BK328" s="247">
        <f>ROUND(I328*H328,2)</f>
        <v>0</v>
      </c>
      <c r="BL328" s="14" t="s">
        <v>183</v>
      </c>
      <c r="BM328" s="246" t="s">
        <v>1024</v>
      </c>
    </row>
    <row r="329" s="2" customFormat="1" ht="24.15" customHeight="1">
      <c r="A329" s="35"/>
      <c r="B329" s="36"/>
      <c r="C329" s="248" t="s">
        <v>954</v>
      </c>
      <c r="D329" s="248" t="s">
        <v>270</v>
      </c>
      <c r="E329" s="249" t="s">
        <v>2615</v>
      </c>
      <c r="F329" s="250" t="s">
        <v>2616</v>
      </c>
      <c r="G329" s="251" t="s">
        <v>2610</v>
      </c>
      <c r="H329" s="252">
        <v>1</v>
      </c>
      <c r="I329" s="253"/>
      <c r="J329" s="254">
        <f>ROUND(I329*H329,2)</f>
        <v>0</v>
      </c>
      <c r="K329" s="255"/>
      <c r="L329" s="256"/>
      <c r="M329" s="257" t="s">
        <v>1</v>
      </c>
      <c r="N329" s="258" t="s">
        <v>40</v>
      </c>
      <c r="O329" s="94"/>
      <c r="P329" s="244">
        <f>O329*H329</f>
        <v>0</v>
      </c>
      <c r="Q329" s="244">
        <v>0</v>
      </c>
      <c r="R329" s="244">
        <f>Q329*H329</f>
        <v>0</v>
      </c>
      <c r="S329" s="244">
        <v>0</v>
      </c>
      <c r="T329" s="245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46" t="s">
        <v>208</v>
      </c>
      <c r="AT329" s="246" t="s">
        <v>270</v>
      </c>
      <c r="AU329" s="246" t="s">
        <v>87</v>
      </c>
      <c r="AY329" s="14" t="s">
        <v>177</v>
      </c>
      <c r="BE329" s="247">
        <f>IF(N329="základná",J329,0)</f>
        <v>0</v>
      </c>
      <c r="BF329" s="247">
        <f>IF(N329="znížená",J329,0)</f>
        <v>0</v>
      </c>
      <c r="BG329" s="247">
        <f>IF(N329="zákl. prenesená",J329,0)</f>
        <v>0</v>
      </c>
      <c r="BH329" s="247">
        <f>IF(N329="zníž. prenesená",J329,0)</f>
        <v>0</v>
      </c>
      <c r="BI329" s="247">
        <f>IF(N329="nulová",J329,0)</f>
        <v>0</v>
      </c>
      <c r="BJ329" s="14" t="s">
        <v>87</v>
      </c>
      <c r="BK329" s="247">
        <f>ROUND(I329*H329,2)</f>
        <v>0</v>
      </c>
      <c r="BL329" s="14" t="s">
        <v>183</v>
      </c>
      <c r="BM329" s="246" t="s">
        <v>1032</v>
      </c>
    </row>
    <row r="330" s="2" customFormat="1" ht="16.5" customHeight="1">
      <c r="A330" s="35"/>
      <c r="B330" s="36"/>
      <c r="C330" s="248" t="s">
        <v>958</v>
      </c>
      <c r="D330" s="248" t="s">
        <v>270</v>
      </c>
      <c r="E330" s="249" t="s">
        <v>2617</v>
      </c>
      <c r="F330" s="250" t="s">
        <v>2618</v>
      </c>
      <c r="G330" s="251" t="s">
        <v>2610</v>
      </c>
      <c r="H330" s="252">
        <v>1</v>
      </c>
      <c r="I330" s="253"/>
      <c r="J330" s="254">
        <f>ROUND(I330*H330,2)</f>
        <v>0</v>
      </c>
      <c r="K330" s="255"/>
      <c r="L330" s="256"/>
      <c r="M330" s="257" t="s">
        <v>1</v>
      </c>
      <c r="N330" s="258" t="s">
        <v>40</v>
      </c>
      <c r="O330" s="94"/>
      <c r="P330" s="244">
        <f>O330*H330</f>
        <v>0</v>
      </c>
      <c r="Q330" s="244">
        <v>0</v>
      </c>
      <c r="R330" s="244">
        <f>Q330*H330</f>
        <v>0</v>
      </c>
      <c r="S330" s="244">
        <v>0</v>
      </c>
      <c r="T330" s="245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46" t="s">
        <v>208</v>
      </c>
      <c r="AT330" s="246" t="s">
        <v>270</v>
      </c>
      <c r="AU330" s="246" t="s">
        <v>87</v>
      </c>
      <c r="AY330" s="14" t="s">
        <v>177</v>
      </c>
      <c r="BE330" s="247">
        <f>IF(N330="základná",J330,0)</f>
        <v>0</v>
      </c>
      <c r="BF330" s="247">
        <f>IF(N330="znížená",J330,0)</f>
        <v>0</v>
      </c>
      <c r="BG330" s="247">
        <f>IF(N330="zákl. prenesená",J330,0)</f>
        <v>0</v>
      </c>
      <c r="BH330" s="247">
        <f>IF(N330="zníž. prenesená",J330,0)</f>
        <v>0</v>
      </c>
      <c r="BI330" s="247">
        <f>IF(N330="nulová",J330,0)</f>
        <v>0</v>
      </c>
      <c r="BJ330" s="14" t="s">
        <v>87</v>
      </c>
      <c r="BK330" s="247">
        <f>ROUND(I330*H330,2)</f>
        <v>0</v>
      </c>
      <c r="BL330" s="14" t="s">
        <v>183</v>
      </c>
      <c r="BM330" s="246" t="s">
        <v>1040</v>
      </c>
    </row>
    <row r="331" s="2" customFormat="1" ht="16.5" customHeight="1">
      <c r="A331" s="35"/>
      <c r="B331" s="36"/>
      <c r="C331" s="248" t="s">
        <v>962</v>
      </c>
      <c r="D331" s="248" t="s">
        <v>270</v>
      </c>
      <c r="E331" s="249" t="s">
        <v>2619</v>
      </c>
      <c r="F331" s="250" t="s">
        <v>2620</v>
      </c>
      <c r="G331" s="251" t="s">
        <v>2610</v>
      </c>
      <c r="H331" s="252">
        <v>26</v>
      </c>
      <c r="I331" s="253"/>
      <c r="J331" s="254">
        <f>ROUND(I331*H331,2)</f>
        <v>0</v>
      </c>
      <c r="K331" s="255"/>
      <c r="L331" s="256"/>
      <c r="M331" s="257" t="s">
        <v>1</v>
      </c>
      <c r="N331" s="258" t="s">
        <v>40</v>
      </c>
      <c r="O331" s="94"/>
      <c r="P331" s="244">
        <f>O331*H331</f>
        <v>0</v>
      </c>
      <c r="Q331" s="244">
        <v>0</v>
      </c>
      <c r="R331" s="244">
        <f>Q331*H331</f>
        <v>0</v>
      </c>
      <c r="S331" s="244">
        <v>0</v>
      </c>
      <c r="T331" s="245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46" t="s">
        <v>208</v>
      </c>
      <c r="AT331" s="246" t="s">
        <v>270</v>
      </c>
      <c r="AU331" s="246" t="s">
        <v>87</v>
      </c>
      <c r="AY331" s="14" t="s">
        <v>177</v>
      </c>
      <c r="BE331" s="247">
        <f>IF(N331="základná",J331,0)</f>
        <v>0</v>
      </c>
      <c r="BF331" s="247">
        <f>IF(N331="znížená",J331,0)</f>
        <v>0</v>
      </c>
      <c r="BG331" s="247">
        <f>IF(N331="zákl. prenesená",J331,0)</f>
        <v>0</v>
      </c>
      <c r="BH331" s="247">
        <f>IF(N331="zníž. prenesená",J331,0)</f>
        <v>0</v>
      </c>
      <c r="BI331" s="247">
        <f>IF(N331="nulová",J331,0)</f>
        <v>0</v>
      </c>
      <c r="BJ331" s="14" t="s">
        <v>87</v>
      </c>
      <c r="BK331" s="247">
        <f>ROUND(I331*H331,2)</f>
        <v>0</v>
      </c>
      <c r="BL331" s="14" t="s">
        <v>183</v>
      </c>
      <c r="BM331" s="246" t="s">
        <v>1048</v>
      </c>
    </row>
    <row r="332" s="2" customFormat="1" ht="16.5" customHeight="1">
      <c r="A332" s="35"/>
      <c r="B332" s="36"/>
      <c r="C332" s="248" t="s">
        <v>966</v>
      </c>
      <c r="D332" s="248" t="s">
        <v>270</v>
      </c>
      <c r="E332" s="249" t="s">
        <v>2621</v>
      </c>
      <c r="F332" s="250" t="s">
        <v>2622</v>
      </c>
      <c r="G332" s="251" t="s">
        <v>2610</v>
      </c>
      <c r="H332" s="252">
        <v>35</v>
      </c>
      <c r="I332" s="253"/>
      <c r="J332" s="254">
        <f>ROUND(I332*H332,2)</f>
        <v>0</v>
      </c>
      <c r="K332" s="255"/>
      <c r="L332" s="256"/>
      <c r="M332" s="257" t="s">
        <v>1</v>
      </c>
      <c r="N332" s="258" t="s">
        <v>40</v>
      </c>
      <c r="O332" s="94"/>
      <c r="P332" s="244">
        <f>O332*H332</f>
        <v>0</v>
      </c>
      <c r="Q332" s="244">
        <v>0</v>
      </c>
      <c r="R332" s="244">
        <f>Q332*H332</f>
        <v>0</v>
      </c>
      <c r="S332" s="244">
        <v>0</v>
      </c>
      <c r="T332" s="245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46" t="s">
        <v>208</v>
      </c>
      <c r="AT332" s="246" t="s">
        <v>270</v>
      </c>
      <c r="AU332" s="246" t="s">
        <v>87</v>
      </c>
      <c r="AY332" s="14" t="s">
        <v>177</v>
      </c>
      <c r="BE332" s="247">
        <f>IF(N332="základná",J332,0)</f>
        <v>0</v>
      </c>
      <c r="BF332" s="247">
        <f>IF(N332="znížená",J332,0)</f>
        <v>0</v>
      </c>
      <c r="BG332" s="247">
        <f>IF(N332="zákl. prenesená",J332,0)</f>
        <v>0</v>
      </c>
      <c r="BH332" s="247">
        <f>IF(N332="zníž. prenesená",J332,0)</f>
        <v>0</v>
      </c>
      <c r="BI332" s="247">
        <f>IF(N332="nulová",J332,0)</f>
        <v>0</v>
      </c>
      <c r="BJ332" s="14" t="s">
        <v>87</v>
      </c>
      <c r="BK332" s="247">
        <f>ROUND(I332*H332,2)</f>
        <v>0</v>
      </c>
      <c r="BL332" s="14" t="s">
        <v>183</v>
      </c>
      <c r="BM332" s="246" t="s">
        <v>1059</v>
      </c>
    </row>
    <row r="333" s="2" customFormat="1" ht="16.5" customHeight="1">
      <c r="A333" s="35"/>
      <c r="B333" s="36"/>
      <c r="C333" s="248" t="s">
        <v>970</v>
      </c>
      <c r="D333" s="248" t="s">
        <v>270</v>
      </c>
      <c r="E333" s="249" t="s">
        <v>2623</v>
      </c>
      <c r="F333" s="250" t="s">
        <v>2624</v>
      </c>
      <c r="G333" s="251" t="s">
        <v>2610</v>
      </c>
      <c r="H333" s="252">
        <v>3</v>
      </c>
      <c r="I333" s="253"/>
      <c r="J333" s="254">
        <f>ROUND(I333*H333,2)</f>
        <v>0</v>
      </c>
      <c r="K333" s="255"/>
      <c r="L333" s="256"/>
      <c r="M333" s="257" t="s">
        <v>1</v>
      </c>
      <c r="N333" s="258" t="s">
        <v>40</v>
      </c>
      <c r="O333" s="94"/>
      <c r="P333" s="244">
        <f>O333*H333</f>
        <v>0</v>
      </c>
      <c r="Q333" s="244">
        <v>0</v>
      </c>
      <c r="R333" s="244">
        <f>Q333*H333</f>
        <v>0</v>
      </c>
      <c r="S333" s="244">
        <v>0</v>
      </c>
      <c r="T333" s="245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46" t="s">
        <v>208</v>
      </c>
      <c r="AT333" s="246" t="s">
        <v>270</v>
      </c>
      <c r="AU333" s="246" t="s">
        <v>87</v>
      </c>
      <c r="AY333" s="14" t="s">
        <v>177</v>
      </c>
      <c r="BE333" s="247">
        <f>IF(N333="základná",J333,0)</f>
        <v>0</v>
      </c>
      <c r="BF333" s="247">
        <f>IF(N333="znížená",J333,0)</f>
        <v>0</v>
      </c>
      <c r="BG333" s="247">
        <f>IF(N333="zákl. prenesená",J333,0)</f>
        <v>0</v>
      </c>
      <c r="BH333" s="247">
        <f>IF(N333="zníž. prenesená",J333,0)</f>
        <v>0</v>
      </c>
      <c r="BI333" s="247">
        <f>IF(N333="nulová",J333,0)</f>
        <v>0</v>
      </c>
      <c r="BJ333" s="14" t="s">
        <v>87</v>
      </c>
      <c r="BK333" s="247">
        <f>ROUND(I333*H333,2)</f>
        <v>0</v>
      </c>
      <c r="BL333" s="14" t="s">
        <v>183</v>
      </c>
      <c r="BM333" s="246" t="s">
        <v>1067</v>
      </c>
    </row>
    <row r="334" s="2" customFormat="1" ht="16.5" customHeight="1">
      <c r="A334" s="35"/>
      <c r="B334" s="36"/>
      <c r="C334" s="248" t="s">
        <v>975</v>
      </c>
      <c r="D334" s="248" t="s">
        <v>270</v>
      </c>
      <c r="E334" s="249" t="s">
        <v>2625</v>
      </c>
      <c r="F334" s="250" t="s">
        <v>2626</v>
      </c>
      <c r="G334" s="251" t="s">
        <v>2610</v>
      </c>
      <c r="H334" s="252">
        <v>2</v>
      </c>
      <c r="I334" s="253"/>
      <c r="J334" s="254">
        <f>ROUND(I334*H334,2)</f>
        <v>0</v>
      </c>
      <c r="K334" s="255"/>
      <c r="L334" s="256"/>
      <c r="M334" s="257" t="s">
        <v>1</v>
      </c>
      <c r="N334" s="258" t="s">
        <v>40</v>
      </c>
      <c r="O334" s="94"/>
      <c r="P334" s="244">
        <f>O334*H334</f>
        <v>0</v>
      </c>
      <c r="Q334" s="244">
        <v>0</v>
      </c>
      <c r="R334" s="244">
        <f>Q334*H334</f>
        <v>0</v>
      </c>
      <c r="S334" s="244">
        <v>0</v>
      </c>
      <c r="T334" s="245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46" t="s">
        <v>208</v>
      </c>
      <c r="AT334" s="246" t="s">
        <v>270</v>
      </c>
      <c r="AU334" s="246" t="s">
        <v>87</v>
      </c>
      <c r="AY334" s="14" t="s">
        <v>177</v>
      </c>
      <c r="BE334" s="247">
        <f>IF(N334="základná",J334,0)</f>
        <v>0</v>
      </c>
      <c r="BF334" s="247">
        <f>IF(N334="znížená",J334,0)</f>
        <v>0</v>
      </c>
      <c r="BG334" s="247">
        <f>IF(N334="zákl. prenesená",J334,0)</f>
        <v>0</v>
      </c>
      <c r="BH334" s="247">
        <f>IF(N334="zníž. prenesená",J334,0)</f>
        <v>0</v>
      </c>
      <c r="BI334" s="247">
        <f>IF(N334="nulová",J334,0)</f>
        <v>0</v>
      </c>
      <c r="BJ334" s="14" t="s">
        <v>87</v>
      </c>
      <c r="BK334" s="247">
        <f>ROUND(I334*H334,2)</f>
        <v>0</v>
      </c>
      <c r="BL334" s="14" t="s">
        <v>183</v>
      </c>
      <c r="BM334" s="246" t="s">
        <v>1075</v>
      </c>
    </row>
    <row r="335" s="2" customFormat="1" ht="16.5" customHeight="1">
      <c r="A335" s="35"/>
      <c r="B335" s="36"/>
      <c r="C335" s="248" t="s">
        <v>983</v>
      </c>
      <c r="D335" s="248" t="s">
        <v>270</v>
      </c>
      <c r="E335" s="249" t="s">
        <v>2627</v>
      </c>
      <c r="F335" s="250" t="s">
        <v>2628</v>
      </c>
      <c r="G335" s="251" t="s">
        <v>2610</v>
      </c>
      <c r="H335" s="252">
        <v>1</v>
      </c>
      <c r="I335" s="253"/>
      <c r="J335" s="254">
        <f>ROUND(I335*H335,2)</f>
        <v>0</v>
      </c>
      <c r="K335" s="255"/>
      <c r="L335" s="256"/>
      <c r="M335" s="257" t="s">
        <v>1</v>
      </c>
      <c r="N335" s="258" t="s">
        <v>40</v>
      </c>
      <c r="O335" s="94"/>
      <c r="P335" s="244">
        <f>O335*H335</f>
        <v>0</v>
      </c>
      <c r="Q335" s="244">
        <v>0</v>
      </c>
      <c r="R335" s="244">
        <f>Q335*H335</f>
        <v>0</v>
      </c>
      <c r="S335" s="244">
        <v>0</v>
      </c>
      <c r="T335" s="245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46" t="s">
        <v>208</v>
      </c>
      <c r="AT335" s="246" t="s">
        <v>270</v>
      </c>
      <c r="AU335" s="246" t="s">
        <v>87</v>
      </c>
      <c r="AY335" s="14" t="s">
        <v>177</v>
      </c>
      <c r="BE335" s="247">
        <f>IF(N335="základná",J335,0)</f>
        <v>0</v>
      </c>
      <c r="BF335" s="247">
        <f>IF(N335="znížená",J335,0)</f>
        <v>0</v>
      </c>
      <c r="BG335" s="247">
        <f>IF(N335="zákl. prenesená",J335,0)</f>
        <v>0</v>
      </c>
      <c r="BH335" s="247">
        <f>IF(N335="zníž. prenesená",J335,0)</f>
        <v>0</v>
      </c>
      <c r="BI335" s="247">
        <f>IF(N335="nulová",J335,0)</f>
        <v>0</v>
      </c>
      <c r="BJ335" s="14" t="s">
        <v>87</v>
      </c>
      <c r="BK335" s="247">
        <f>ROUND(I335*H335,2)</f>
        <v>0</v>
      </c>
      <c r="BL335" s="14" t="s">
        <v>183</v>
      </c>
      <c r="BM335" s="246" t="s">
        <v>1083</v>
      </c>
    </row>
    <row r="336" s="2" customFormat="1" ht="16.5" customHeight="1">
      <c r="A336" s="35"/>
      <c r="B336" s="36"/>
      <c r="C336" s="248" t="s">
        <v>987</v>
      </c>
      <c r="D336" s="248" t="s">
        <v>270</v>
      </c>
      <c r="E336" s="249" t="s">
        <v>2629</v>
      </c>
      <c r="F336" s="250" t="s">
        <v>2630</v>
      </c>
      <c r="G336" s="251" t="s">
        <v>2610</v>
      </c>
      <c r="H336" s="252">
        <v>8</v>
      </c>
      <c r="I336" s="253"/>
      <c r="J336" s="254">
        <f>ROUND(I336*H336,2)</f>
        <v>0</v>
      </c>
      <c r="K336" s="255"/>
      <c r="L336" s="256"/>
      <c r="M336" s="257" t="s">
        <v>1</v>
      </c>
      <c r="N336" s="258" t="s">
        <v>40</v>
      </c>
      <c r="O336" s="94"/>
      <c r="P336" s="244">
        <f>O336*H336</f>
        <v>0</v>
      </c>
      <c r="Q336" s="244">
        <v>0</v>
      </c>
      <c r="R336" s="244">
        <f>Q336*H336</f>
        <v>0</v>
      </c>
      <c r="S336" s="244">
        <v>0</v>
      </c>
      <c r="T336" s="245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46" t="s">
        <v>208</v>
      </c>
      <c r="AT336" s="246" t="s">
        <v>270</v>
      </c>
      <c r="AU336" s="246" t="s">
        <v>87</v>
      </c>
      <c r="AY336" s="14" t="s">
        <v>177</v>
      </c>
      <c r="BE336" s="247">
        <f>IF(N336="základná",J336,0)</f>
        <v>0</v>
      </c>
      <c r="BF336" s="247">
        <f>IF(N336="znížená",J336,0)</f>
        <v>0</v>
      </c>
      <c r="BG336" s="247">
        <f>IF(N336="zákl. prenesená",J336,0)</f>
        <v>0</v>
      </c>
      <c r="BH336" s="247">
        <f>IF(N336="zníž. prenesená",J336,0)</f>
        <v>0</v>
      </c>
      <c r="BI336" s="247">
        <f>IF(N336="nulová",J336,0)</f>
        <v>0</v>
      </c>
      <c r="BJ336" s="14" t="s">
        <v>87</v>
      </c>
      <c r="BK336" s="247">
        <f>ROUND(I336*H336,2)</f>
        <v>0</v>
      </c>
      <c r="BL336" s="14" t="s">
        <v>183</v>
      </c>
      <c r="BM336" s="246" t="s">
        <v>1091</v>
      </c>
    </row>
    <row r="337" s="2" customFormat="1" ht="16.5" customHeight="1">
      <c r="A337" s="35"/>
      <c r="B337" s="36"/>
      <c r="C337" s="248" t="s">
        <v>992</v>
      </c>
      <c r="D337" s="248" t="s">
        <v>270</v>
      </c>
      <c r="E337" s="249" t="s">
        <v>2631</v>
      </c>
      <c r="F337" s="250" t="s">
        <v>2632</v>
      </c>
      <c r="G337" s="251" t="s">
        <v>371</v>
      </c>
      <c r="H337" s="252">
        <v>2</v>
      </c>
      <c r="I337" s="253"/>
      <c r="J337" s="254">
        <f>ROUND(I337*H337,2)</f>
        <v>0</v>
      </c>
      <c r="K337" s="255"/>
      <c r="L337" s="256"/>
      <c r="M337" s="257" t="s">
        <v>1</v>
      </c>
      <c r="N337" s="258" t="s">
        <v>40</v>
      </c>
      <c r="O337" s="94"/>
      <c r="P337" s="244">
        <f>O337*H337</f>
        <v>0</v>
      </c>
      <c r="Q337" s="244">
        <v>0</v>
      </c>
      <c r="R337" s="244">
        <f>Q337*H337</f>
        <v>0</v>
      </c>
      <c r="S337" s="244">
        <v>0</v>
      </c>
      <c r="T337" s="245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46" t="s">
        <v>208</v>
      </c>
      <c r="AT337" s="246" t="s">
        <v>270</v>
      </c>
      <c r="AU337" s="246" t="s">
        <v>87</v>
      </c>
      <c r="AY337" s="14" t="s">
        <v>177</v>
      </c>
      <c r="BE337" s="247">
        <f>IF(N337="základná",J337,0)</f>
        <v>0</v>
      </c>
      <c r="BF337" s="247">
        <f>IF(N337="znížená",J337,0)</f>
        <v>0</v>
      </c>
      <c r="BG337" s="247">
        <f>IF(N337="zákl. prenesená",J337,0)</f>
        <v>0</v>
      </c>
      <c r="BH337" s="247">
        <f>IF(N337="zníž. prenesená",J337,0)</f>
        <v>0</v>
      </c>
      <c r="BI337" s="247">
        <f>IF(N337="nulová",J337,0)</f>
        <v>0</v>
      </c>
      <c r="BJ337" s="14" t="s">
        <v>87</v>
      </c>
      <c r="BK337" s="247">
        <f>ROUND(I337*H337,2)</f>
        <v>0</v>
      </c>
      <c r="BL337" s="14" t="s">
        <v>183</v>
      </c>
      <c r="BM337" s="246" t="s">
        <v>1099</v>
      </c>
    </row>
    <row r="338" s="2" customFormat="1" ht="24.15" customHeight="1">
      <c r="A338" s="35"/>
      <c r="B338" s="36"/>
      <c r="C338" s="248" t="s">
        <v>996</v>
      </c>
      <c r="D338" s="248" t="s">
        <v>270</v>
      </c>
      <c r="E338" s="249" t="s">
        <v>2633</v>
      </c>
      <c r="F338" s="250" t="s">
        <v>2634</v>
      </c>
      <c r="G338" s="251" t="s">
        <v>371</v>
      </c>
      <c r="H338" s="252">
        <v>100</v>
      </c>
      <c r="I338" s="253"/>
      <c r="J338" s="254">
        <f>ROUND(I338*H338,2)</f>
        <v>0</v>
      </c>
      <c r="K338" s="255"/>
      <c r="L338" s="256"/>
      <c r="M338" s="257" t="s">
        <v>1</v>
      </c>
      <c r="N338" s="258" t="s">
        <v>40</v>
      </c>
      <c r="O338" s="94"/>
      <c r="P338" s="244">
        <f>O338*H338</f>
        <v>0</v>
      </c>
      <c r="Q338" s="244">
        <v>0</v>
      </c>
      <c r="R338" s="244">
        <f>Q338*H338</f>
        <v>0</v>
      </c>
      <c r="S338" s="244">
        <v>0</v>
      </c>
      <c r="T338" s="245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46" t="s">
        <v>208</v>
      </c>
      <c r="AT338" s="246" t="s">
        <v>270</v>
      </c>
      <c r="AU338" s="246" t="s">
        <v>87</v>
      </c>
      <c r="AY338" s="14" t="s">
        <v>177</v>
      </c>
      <c r="BE338" s="247">
        <f>IF(N338="základná",J338,0)</f>
        <v>0</v>
      </c>
      <c r="BF338" s="247">
        <f>IF(N338="znížená",J338,0)</f>
        <v>0</v>
      </c>
      <c r="BG338" s="247">
        <f>IF(N338="zákl. prenesená",J338,0)</f>
        <v>0</v>
      </c>
      <c r="BH338" s="247">
        <f>IF(N338="zníž. prenesená",J338,0)</f>
        <v>0</v>
      </c>
      <c r="BI338" s="247">
        <f>IF(N338="nulová",J338,0)</f>
        <v>0</v>
      </c>
      <c r="BJ338" s="14" t="s">
        <v>87</v>
      </c>
      <c r="BK338" s="247">
        <f>ROUND(I338*H338,2)</f>
        <v>0</v>
      </c>
      <c r="BL338" s="14" t="s">
        <v>183</v>
      </c>
      <c r="BM338" s="246" t="s">
        <v>1107</v>
      </c>
    </row>
    <row r="339" s="2" customFormat="1" ht="24.15" customHeight="1">
      <c r="A339" s="35"/>
      <c r="B339" s="36"/>
      <c r="C339" s="234" t="s">
        <v>1000</v>
      </c>
      <c r="D339" s="234" t="s">
        <v>179</v>
      </c>
      <c r="E339" s="235" t="s">
        <v>2635</v>
      </c>
      <c r="F339" s="236" t="s">
        <v>2636</v>
      </c>
      <c r="G339" s="237" t="s">
        <v>2024</v>
      </c>
      <c r="H339" s="238">
        <v>32</v>
      </c>
      <c r="I339" s="239"/>
      <c r="J339" s="240">
        <f>ROUND(I339*H339,2)</f>
        <v>0</v>
      </c>
      <c r="K339" s="241"/>
      <c r="L339" s="41"/>
      <c r="M339" s="242" t="s">
        <v>1</v>
      </c>
      <c r="N339" s="243" t="s">
        <v>40</v>
      </c>
      <c r="O339" s="94"/>
      <c r="P339" s="244">
        <f>O339*H339</f>
        <v>0</v>
      </c>
      <c r="Q339" s="244">
        <v>0</v>
      </c>
      <c r="R339" s="244">
        <f>Q339*H339</f>
        <v>0</v>
      </c>
      <c r="S339" s="244">
        <v>0</v>
      </c>
      <c r="T339" s="245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46" t="s">
        <v>183</v>
      </c>
      <c r="AT339" s="246" t="s">
        <v>179</v>
      </c>
      <c r="AU339" s="246" t="s">
        <v>87</v>
      </c>
      <c r="AY339" s="14" t="s">
        <v>177</v>
      </c>
      <c r="BE339" s="247">
        <f>IF(N339="základná",J339,0)</f>
        <v>0</v>
      </c>
      <c r="BF339" s="247">
        <f>IF(N339="znížená",J339,0)</f>
        <v>0</v>
      </c>
      <c r="BG339" s="247">
        <f>IF(N339="zákl. prenesená",J339,0)</f>
        <v>0</v>
      </c>
      <c r="BH339" s="247">
        <f>IF(N339="zníž. prenesená",J339,0)</f>
        <v>0</v>
      </c>
      <c r="BI339" s="247">
        <f>IF(N339="nulová",J339,0)</f>
        <v>0</v>
      </c>
      <c r="BJ339" s="14" t="s">
        <v>87</v>
      </c>
      <c r="BK339" s="247">
        <f>ROUND(I339*H339,2)</f>
        <v>0</v>
      </c>
      <c r="BL339" s="14" t="s">
        <v>183</v>
      </c>
      <c r="BM339" s="246" t="s">
        <v>2637</v>
      </c>
    </row>
    <row r="340" s="12" customFormat="1" ht="22.8" customHeight="1">
      <c r="A340" s="12"/>
      <c r="B340" s="218"/>
      <c r="C340" s="219"/>
      <c r="D340" s="220" t="s">
        <v>73</v>
      </c>
      <c r="E340" s="232" t="s">
        <v>2638</v>
      </c>
      <c r="F340" s="232" t="s">
        <v>2639</v>
      </c>
      <c r="G340" s="219"/>
      <c r="H340" s="219"/>
      <c r="I340" s="222"/>
      <c r="J340" s="233">
        <f>BK340</f>
        <v>0</v>
      </c>
      <c r="K340" s="219"/>
      <c r="L340" s="224"/>
      <c r="M340" s="225"/>
      <c r="N340" s="226"/>
      <c r="O340" s="226"/>
      <c r="P340" s="227">
        <f>SUM(P341:P354)</f>
        <v>0</v>
      </c>
      <c r="Q340" s="226"/>
      <c r="R340" s="227">
        <f>SUM(R341:R354)</f>
        <v>0</v>
      </c>
      <c r="S340" s="226"/>
      <c r="T340" s="228">
        <f>SUM(T341:T354)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29" t="s">
        <v>81</v>
      </c>
      <c r="AT340" s="230" t="s">
        <v>73</v>
      </c>
      <c r="AU340" s="230" t="s">
        <v>81</v>
      </c>
      <c r="AY340" s="229" t="s">
        <v>177</v>
      </c>
      <c r="BK340" s="231">
        <f>SUM(BK341:BK354)</f>
        <v>0</v>
      </c>
    </row>
    <row r="341" s="2" customFormat="1" ht="16.5" customHeight="1">
      <c r="A341" s="35"/>
      <c r="B341" s="36"/>
      <c r="C341" s="248" t="s">
        <v>1004</v>
      </c>
      <c r="D341" s="248" t="s">
        <v>270</v>
      </c>
      <c r="E341" s="249" t="s">
        <v>2640</v>
      </c>
      <c r="F341" s="250" t="s">
        <v>2641</v>
      </c>
      <c r="G341" s="251" t="s">
        <v>2610</v>
      </c>
      <c r="H341" s="252">
        <v>1</v>
      </c>
      <c r="I341" s="253"/>
      <c r="J341" s="254">
        <f>ROUND(I341*H341,2)</f>
        <v>0</v>
      </c>
      <c r="K341" s="255"/>
      <c r="L341" s="256"/>
      <c r="M341" s="257" t="s">
        <v>1</v>
      </c>
      <c r="N341" s="258" t="s">
        <v>40</v>
      </c>
      <c r="O341" s="94"/>
      <c r="P341" s="244">
        <f>O341*H341</f>
        <v>0</v>
      </c>
      <c r="Q341" s="244">
        <v>0</v>
      </c>
      <c r="R341" s="244">
        <f>Q341*H341</f>
        <v>0</v>
      </c>
      <c r="S341" s="244">
        <v>0</v>
      </c>
      <c r="T341" s="245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46" t="s">
        <v>208</v>
      </c>
      <c r="AT341" s="246" t="s">
        <v>270</v>
      </c>
      <c r="AU341" s="246" t="s">
        <v>87</v>
      </c>
      <c r="AY341" s="14" t="s">
        <v>177</v>
      </c>
      <c r="BE341" s="247">
        <f>IF(N341="základná",J341,0)</f>
        <v>0</v>
      </c>
      <c r="BF341" s="247">
        <f>IF(N341="znížená",J341,0)</f>
        <v>0</v>
      </c>
      <c r="BG341" s="247">
        <f>IF(N341="zákl. prenesená",J341,0)</f>
        <v>0</v>
      </c>
      <c r="BH341" s="247">
        <f>IF(N341="zníž. prenesená",J341,0)</f>
        <v>0</v>
      </c>
      <c r="BI341" s="247">
        <f>IF(N341="nulová",J341,0)</f>
        <v>0</v>
      </c>
      <c r="BJ341" s="14" t="s">
        <v>87</v>
      </c>
      <c r="BK341" s="247">
        <f>ROUND(I341*H341,2)</f>
        <v>0</v>
      </c>
      <c r="BL341" s="14" t="s">
        <v>183</v>
      </c>
      <c r="BM341" s="246" t="s">
        <v>1123</v>
      </c>
    </row>
    <row r="342" s="2" customFormat="1" ht="16.5" customHeight="1">
      <c r="A342" s="35"/>
      <c r="B342" s="36"/>
      <c r="C342" s="248" t="s">
        <v>1008</v>
      </c>
      <c r="D342" s="248" t="s">
        <v>270</v>
      </c>
      <c r="E342" s="249" t="s">
        <v>2619</v>
      </c>
      <c r="F342" s="250" t="s">
        <v>2620</v>
      </c>
      <c r="G342" s="251" t="s">
        <v>2610</v>
      </c>
      <c r="H342" s="252">
        <v>4</v>
      </c>
      <c r="I342" s="253"/>
      <c r="J342" s="254">
        <f>ROUND(I342*H342,2)</f>
        <v>0</v>
      </c>
      <c r="K342" s="255"/>
      <c r="L342" s="256"/>
      <c r="M342" s="257" t="s">
        <v>1</v>
      </c>
      <c r="N342" s="258" t="s">
        <v>40</v>
      </c>
      <c r="O342" s="94"/>
      <c r="P342" s="244">
        <f>O342*H342</f>
        <v>0</v>
      </c>
      <c r="Q342" s="244">
        <v>0</v>
      </c>
      <c r="R342" s="244">
        <f>Q342*H342</f>
        <v>0</v>
      </c>
      <c r="S342" s="244">
        <v>0</v>
      </c>
      <c r="T342" s="245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46" t="s">
        <v>208</v>
      </c>
      <c r="AT342" s="246" t="s">
        <v>270</v>
      </c>
      <c r="AU342" s="246" t="s">
        <v>87</v>
      </c>
      <c r="AY342" s="14" t="s">
        <v>177</v>
      </c>
      <c r="BE342" s="247">
        <f>IF(N342="základná",J342,0)</f>
        <v>0</v>
      </c>
      <c r="BF342" s="247">
        <f>IF(N342="znížená",J342,0)</f>
        <v>0</v>
      </c>
      <c r="BG342" s="247">
        <f>IF(N342="zákl. prenesená",J342,0)</f>
        <v>0</v>
      </c>
      <c r="BH342" s="247">
        <f>IF(N342="zníž. prenesená",J342,0)</f>
        <v>0</v>
      </c>
      <c r="BI342" s="247">
        <f>IF(N342="nulová",J342,0)</f>
        <v>0</v>
      </c>
      <c r="BJ342" s="14" t="s">
        <v>87</v>
      </c>
      <c r="BK342" s="247">
        <f>ROUND(I342*H342,2)</f>
        <v>0</v>
      </c>
      <c r="BL342" s="14" t="s">
        <v>183</v>
      </c>
      <c r="BM342" s="246" t="s">
        <v>1131</v>
      </c>
    </row>
    <row r="343" s="2" customFormat="1" ht="16.5" customHeight="1">
      <c r="A343" s="35"/>
      <c r="B343" s="36"/>
      <c r="C343" s="248" t="s">
        <v>1012</v>
      </c>
      <c r="D343" s="248" t="s">
        <v>270</v>
      </c>
      <c r="E343" s="249" t="s">
        <v>2621</v>
      </c>
      <c r="F343" s="250" t="s">
        <v>2622</v>
      </c>
      <c r="G343" s="251" t="s">
        <v>2610</v>
      </c>
      <c r="H343" s="252">
        <v>15</v>
      </c>
      <c r="I343" s="253"/>
      <c r="J343" s="254">
        <f>ROUND(I343*H343,2)</f>
        <v>0</v>
      </c>
      <c r="K343" s="255"/>
      <c r="L343" s="256"/>
      <c r="M343" s="257" t="s">
        <v>1</v>
      </c>
      <c r="N343" s="258" t="s">
        <v>40</v>
      </c>
      <c r="O343" s="94"/>
      <c r="P343" s="244">
        <f>O343*H343</f>
        <v>0</v>
      </c>
      <c r="Q343" s="244">
        <v>0</v>
      </c>
      <c r="R343" s="244">
        <f>Q343*H343</f>
        <v>0</v>
      </c>
      <c r="S343" s="244">
        <v>0</v>
      </c>
      <c r="T343" s="245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46" t="s">
        <v>208</v>
      </c>
      <c r="AT343" s="246" t="s">
        <v>270</v>
      </c>
      <c r="AU343" s="246" t="s">
        <v>87</v>
      </c>
      <c r="AY343" s="14" t="s">
        <v>177</v>
      </c>
      <c r="BE343" s="247">
        <f>IF(N343="základná",J343,0)</f>
        <v>0</v>
      </c>
      <c r="BF343" s="247">
        <f>IF(N343="znížená",J343,0)</f>
        <v>0</v>
      </c>
      <c r="BG343" s="247">
        <f>IF(N343="zákl. prenesená",J343,0)</f>
        <v>0</v>
      </c>
      <c r="BH343" s="247">
        <f>IF(N343="zníž. prenesená",J343,0)</f>
        <v>0</v>
      </c>
      <c r="BI343" s="247">
        <f>IF(N343="nulová",J343,0)</f>
        <v>0</v>
      </c>
      <c r="BJ343" s="14" t="s">
        <v>87</v>
      </c>
      <c r="BK343" s="247">
        <f>ROUND(I343*H343,2)</f>
        <v>0</v>
      </c>
      <c r="BL343" s="14" t="s">
        <v>183</v>
      </c>
      <c r="BM343" s="246" t="s">
        <v>1139</v>
      </c>
    </row>
    <row r="344" s="2" customFormat="1" ht="16.5" customHeight="1">
      <c r="A344" s="35"/>
      <c r="B344" s="36"/>
      <c r="C344" s="248" t="s">
        <v>1016</v>
      </c>
      <c r="D344" s="248" t="s">
        <v>270</v>
      </c>
      <c r="E344" s="249" t="s">
        <v>2642</v>
      </c>
      <c r="F344" s="250" t="s">
        <v>2643</v>
      </c>
      <c r="G344" s="251" t="s">
        <v>2610</v>
      </c>
      <c r="H344" s="252">
        <v>1</v>
      </c>
      <c r="I344" s="253"/>
      <c r="J344" s="254">
        <f>ROUND(I344*H344,2)</f>
        <v>0</v>
      </c>
      <c r="K344" s="255"/>
      <c r="L344" s="256"/>
      <c r="M344" s="257" t="s">
        <v>1</v>
      </c>
      <c r="N344" s="258" t="s">
        <v>40</v>
      </c>
      <c r="O344" s="94"/>
      <c r="P344" s="244">
        <f>O344*H344</f>
        <v>0</v>
      </c>
      <c r="Q344" s="244">
        <v>0</v>
      </c>
      <c r="R344" s="244">
        <f>Q344*H344</f>
        <v>0</v>
      </c>
      <c r="S344" s="244">
        <v>0</v>
      </c>
      <c r="T344" s="245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46" t="s">
        <v>208</v>
      </c>
      <c r="AT344" s="246" t="s">
        <v>270</v>
      </c>
      <c r="AU344" s="246" t="s">
        <v>87</v>
      </c>
      <c r="AY344" s="14" t="s">
        <v>177</v>
      </c>
      <c r="BE344" s="247">
        <f>IF(N344="základná",J344,0)</f>
        <v>0</v>
      </c>
      <c r="BF344" s="247">
        <f>IF(N344="znížená",J344,0)</f>
        <v>0</v>
      </c>
      <c r="BG344" s="247">
        <f>IF(N344="zákl. prenesená",J344,0)</f>
        <v>0</v>
      </c>
      <c r="BH344" s="247">
        <f>IF(N344="zníž. prenesená",J344,0)</f>
        <v>0</v>
      </c>
      <c r="BI344" s="247">
        <f>IF(N344="nulová",J344,0)</f>
        <v>0</v>
      </c>
      <c r="BJ344" s="14" t="s">
        <v>87</v>
      </c>
      <c r="BK344" s="247">
        <f>ROUND(I344*H344,2)</f>
        <v>0</v>
      </c>
      <c r="BL344" s="14" t="s">
        <v>183</v>
      </c>
      <c r="BM344" s="246" t="s">
        <v>1147</v>
      </c>
    </row>
    <row r="345" s="2" customFormat="1" ht="16.5" customHeight="1">
      <c r="A345" s="35"/>
      <c r="B345" s="36"/>
      <c r="C345" s="248" t="s">
        <v>1020</v>
      </c>
      <c r="D345" s="248" t="s">
        <v>270</v>
      </c>
      <c r="E345" s="249" t="s">
        <v>2644</v>
      </c>
      <c r="F345" s="250" t="s">
        <v>2645</v>
      </c>
      <c r="G345" s="251" t="s">
        <v>2610</v>
      </c>
      <c r="H345" s="252">
        <v>1</v>
      </c>
      <c r="I345" s="253"/>
      <c r="J345" s="254">
        <f>ROUND(I345*H345,2)</f>
        <v>0</v>
      </c>
      <c r="K345" s="255"/>
      <c r="L345" s="256"/>
      <c r="M345" s="257" t="s">
        <v>1</v>
      </c>
      <c r="N345" s="258" t="s">
        <v>40</v>
      </c>
      <c r="O345" s="94"/>
      <c r="P345" s="244">
        <f>O345*H345</f>
        <v>0</v>
      </c>
      <c r="Q345" s="244">
        <v>0</v>
      </c>
      <c r="R345" s="244">
        <f>Q345*H345</f>
        <v>0</v>
      </c>
      <c r="S345" s="244">
        <v>0</v>
      </c>
      <c r="T345" s="245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46" t="s">
        <v>208</v>
      </c>
      <c r="AT345" s="246" t="s">
        <v>270</v>
      </c>
      <c r="AU345" s="246" t="s">
        <v>87</v>
      </c>
      <c r="AY345" s="14" t="s">
        <v>177</v>
      </c>
      <c r="BE345" s="247">
        <f>IF(N345="základná",J345,0)</f>
        <v>0</v>
      </c>
      <c r="BF345" s="247">
        <f>IF(N345="znížená",J345,0)</f>
        <v>0</v>
      </c>
      <c r="BG345" s="247">
        <f>IF(N345="zákl. prenesená",J345,0)</f>
        <v>0</v>
      </c>
      <c r="BH345" s="247">
        <f>IF(N345="zníž. prenesená",J345,0)</f>
        <v>0</v>
      </c>
      <c r="BI345" s="247">
        <f>IF(N345="nulová",J345,0)</f>
        <v>0</v>
      </c>
      <c r="BJ345" s="14" t="s">
        <v>87</v>
      </c>
      <c r="BK345" s="247">
        <f>ROUND(I345*H345,2)</f>
        <v>0</v>
      </c>
      <c r="BL345" s="14" t="s">
        <v>183</v>
      </c>
      <c r="BM345" s="246" t="s">
        <v>1156</v>
      </c>
    </row>
    <row r="346" s="2" customFormat="1" ht="16.5" customHeight="1">
      <c r="A346" s="35"/>
      <c r="B346" s="36"/>
      <c r="C346" s="248" t="s">
        <v>1024</v>
      </c>
      <c r="D346" s="248" t="s">
        <v>270</v>
      </c>
      <c r="E346" s="249" t="s">
        <v>2646</v>
      </c>
      <c r="F346" s="250" t="s">
        <v>2647</v>
      </c>
      <c r="G346" s="251" t="s">
        <v>2610</v>
      </c>
      <c r="H346" s="252">
        <v>3</v>
      </c>
      <c r="I346" s="253"/>
      <c r="J346" s="254">
        <f>ROUND(I346*H346,2)</f>
        <v>0</v>
      </c>
      <c r="K346" s="255"/>
      <c r="L346" s="256"/>
      <c r="M346" s="257" t="s">
        <v>1</v>
      </c>
      <c r="N346" s="258" t="s">
        <v>40</v>
      </c>
      <c r="O346" s="94"/>
      <c r="P346" s="244">
        <f>O346*H346</f>
        <v>0</v>
      </c>
      <c r="Q346" s="244">
        <v>0</v>
      </c>
      <c r="R346" s="244">
        <f>Q346*H346</f>
        <v>0</v>
      </c>
      <c r="S346" s="244">
        <v>0</v>
      </c>
      <c r="T346" s="245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46" t="s">
        <v>208</v>
      </c>
      <c r="AT346" s="246" t="s">
        <v>270</v>
      </c>
      <c r="AU346" s="246" t="s">
        <v>87</v>
      </c>
      <c r="AY346" s="14" t="s">
        <v>177</v>
      </c>
      <c r="BE346" s="247">
        <f>IF(N346="základná",J346,0)</f>
        <v>0</v>
      </c>
      <c r="BF346" s="247">
        <f>IF(N346="znížená",J346,0)</f>
        <v>0</v>
      </c>
      <c r="BG346" s="247">
        <f>IF(N346="zákl. prenesená",J346,0)</f>
        <v>0</v>
      </c>
      <c r="BH346" s="247">
        <f>IF(N346="zníž. prenesená",J346,0)</f>
        <v>0</v>
      </c>
      <c r="BI346" s="247">
        <f>IF(N346="nulová",J346,0)</f>
        <v>0</v>
      </c>
      <c r="BJ346" s="14" t="s">
        <v>87</v>
      </c>
      <c r="BK346" s="247">
        <f>ROUND(I346*H346,2)</f>
        <v>0</v>
      </c>
      <c r="BL346" s="14" t="s">
        <v>183</v>
      </c>
      <c r="BM346" s="246" t="s">
        <v>1164</v>
      </c>
    </row>
    <row r="347" s="2" customFormat="1" ht="16.5" customHeight="1">
      <c r="A347" s="35"/>
      <c r="B347" s="36"/>
      <c r="C347" s="248" t="s">
        <v>1028</v>
      </c>
      <c r="D347" s="248" t="s">
        <v>270</v>
      </c>
      <c r="E347" s="249" t="s">
        <v>2648</v>
      </c>
      <c r="F347" s="250" t="s">
        <v>2649</v>
      </c>
      <c r="G347" s="251" t="s">
        <v>2610</v>
      </c>
      <c r="H347" s="252">
        <v>4</v>
      </c>
      <c r="I347" s="253"/>
      <c r="J347" s="254">
        <f>ROUND(I347*H347,2)</f>
        <v>0</v>
      </c>
      <c r="K347" s="255"/>
      <c r="L347" s="256"/>
      <c r="M347" s="257" t="s">
        <v>1</v>
      </c>
      <c r="N347" s="258" t="s">
        <v>40</v>
      </c>
      <c r="O347" s="94"/>
      <c r="P347" s="244">
        <f>O347*H347</f>
        <v>0</v>
      </c>
      <c r="Q347" s="244">
        <v>0</v>
      </c>
      <c r="R347" s="244">
        <f>Q347*H347</f>
        <v>0</v>
      </c>
      <c r="S347" s="244">
        <v>0</v>
      </c>
      <c r="T347" s="245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46" t="s">
        <v>208</v>
      </c>
      <c r="AT347" s="246" t="s">
        <v>270</v>
      </c>
      <c r="AU347" s="246" t="s">
        <v>87</v>
      </c>
      <c r="AY347" s="14" t="s">
        <v>177</v>
      </c>
      <c r="BE347" s="247">
        <f>IF(N347="základná",J347,0)</f>
        <v>0</v>
      </c>
      <c r="BF347" s="247">
        <f>IF(N347="znížená",J347,0)</f>
        <v>0</v>
      </c>
      <c r="BG347" s="247">
        <f>IF(N347="zákl. prenesená",J347,0)</f>
        <v>0</v>
      </c>
      <c r="BH347" s="247">
        <f>IF(N347="zníž. prenesená",J347,0)</f>
        <v>0</v>
      </c>
      <c r="BI347" s="247">
        <f>IF(N347="nulová",J347,0)</f>
        <v>0</v>
      </c>
      <c r="BJ347" s="14" t="s">
        <v>87</v>
      </c>
      <c r="BK347" s="247">
        <f>ROUND(I347*H347,2)</f>
        <v>0</v>
      </c>
      <c r="BL347" s="14" t="s">
        <v>183</v>
      </c>
      <c r="BM347" s="246" t="s">
        <v>1170</v>
      </c>
    </row>
    <row r="348" s="2" customFormat="1" ht="16.5" customHeight="1">
      <c r="A348" s="35"/>
      <c r="B348" s="36"/>
      <c r="C348" s="248" t="s">
        <v>1032</v>
      </c>
      <c r="D348" s="248" t="s">
        <v>270</v>
      </c>
      <c r="E348" s="249" t="s">
        <v>2650</v>
      </c>
      <c r="F348" s="250" t="s">
        <v>2651</v>
      </c>
      <c r="G348" s="251" t="s">
        <v>2610</v>
      </c>
      <c r="H348" s="252">
        <v>2</v>
      </c>
      <c r="I348" s="253"/>
      <c r="J348" s="254">
        <f>ROUND(I348*H348,2)</f>
        <v>0</v>
      </c>
      <c r="K348" s="255"/>
      <c r="L348" s="256"/>
      <c r="M348" s="257" t="s">
        <v>1</v>
      </c>
      <c r="N348" s="258" t="s">
        <v>40</v>
      </c>
      <c r="O348" s="94"/>
      <c r="P348" s="244">
        <f>O348*H348</f>
        <v>0</v>
      </c>
      <c r="Q348" s="244">
        <v>0</v>
      </c>
      <c r="R348" s="244">
        <f>Q348*H348</f>
        <v>0</v>
      </c>
      <c r="S348" s="244">
        <v>0</v>
      </c>
      <c r="T348" s="245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46" t="s">
        <v>208</v>
      </c>
      <c r="AT348" s="246" t="s">
        <v>270</v>
      </c>
      <c r="AU348" s="246" t="s">
        <v>87</v>
      </c>
      <c r="AY348" s="14" t="s">
        <v>177</v>
      </c>
      <c r="BE348" s="247">
        <f>IF(N348="základná",J348,0)</f>
        <v>0</v>
      </c>
      <c r="BF348" s="247">
        <f>IF(N348="znížená",J348,0)</f>
        <v>0</v>
      </c>
      <c r="BG348" s="247">
        <f>IF(N348="zákl. prenesená",J348,0)</f>
        <v>0</v>
      </c>
      <c r="BH348" s="247">
        <f>IF(N348="zníž. prenesená",J348,0)</f>
        <v>0</v>
      </c>
      <c r="BI348" s="247">
        <f>IF(N348="nulová",J348,0)</f>
        <v>0</v>
      </c>
      <c r="BJ348" s="14" t="s">
        <v>87</v>
      </c>
      <c r="BK348" s="247">
        <f>ROUND(I348*H348,2)</f>
        <v>0</v>
      </c>
      <c r="BL348" s="14" t="s">
        <v>183</v>
      </c>
      <c r="BM348" s="246" t="s">
        <v>1178</v>
      </c>
    </row>
    <row r="349" s="2" customFormat="1" ht="16.5" customHeight="1">
      <c r="A349" s="35"/>
      <c r="B349" s="36"/>
      <c r="C349" s="248" t="s">
        <v>1036</v>
      </c>
      <c r="D349" s="248" t="s">
        <v>270</v>
      </c>
      <c r="E349" s="249" t="s">
        <v>2652</v>
      </c>
      <c r="F349" s="250" t="s">
        <v>2653</v>
      </c>
      <c r="G349" s="251" t="s">
        <v>2610</v>
      </c>
      <c r="H349" s="252">
        <v>1</v>
      </c>
      <c r="I349" s="253"/>
      <c r="J349" s="254">
        <f>ROUND(I349*H349,2)</f>
        <v>0</v>
      </c>
      <c r="K349" s="255"/>
      <c r="L349" s="256"/>
      <c r="M349" s="257" t="s">
        <v>1</v>
      </c>
      <c r="N349" s="258" t="s">
        <v>40</v>
      </c>
      <c r="O349" s="94"/>
      <c r="P349" s="244">
        <f>O349*H349</f>
        <v>0</v>
      </c>
      <c r="Q349" s="244">
        <v>0</v>
      </c>
      <c r="R349" s="244">
        <f>Q349*H349</f>
        <v>0</v>
      </c>
      <c r="S349" s="244">
        <v>0</v>
      </c>
      <c r="T349" s="245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46" t="s">
        <v>208</v>
      </c>
      <c r="AT349" s="246" t="s">
        <v>270</v>
      </c>
      <c r="AU349" s="246" t="s">
        <v>87</v>
      </c>
      <c r="AY349" s="14" t="s">
        <v>177</v>
      </c>
      <c r="BE349" s="247">
        <f>IF(N349="základná",J349,0)</f>
        <v>0</v>
      </c>
      <c r="BF349" s="247">
        <f>IF(N349="znížená",J349,0)</f>
        <v>0</v>
      </c>
      <c r="BG349" s="247">
        <f>IF(N349="zákl. prenesená",J349,0)</f>
        <v>0</v>
      </c>
      <c r="BH349" s="247">
        <f>IF(N349="zníž. prenesená",J349,0)</f>
        <v>0</v>
      </c>
      <c r="BI349" s="247">
        <f>IF(N349="nulová",J349,0)</f>
        <v>0</v>
      </c>
      <c r="BJ349" s="14" t="s">
        <v>87</v>
      </c>
      <c r="BK349" s="247">
        <f>ROUND(I349*H349,2)</f>
        <v>0</v>
      </c>
      <c r="BL349" s="14" t="s">
        <v>183</v>
      </c>
      <c r="BM349" s="246" t="s">
        <v>1188</v>
      </c>
    </row>
    <row r="350" s="2" customFormat="1" ht="16.5" customHeight="1">
      <c r="A350" s="35"/>
      <c r="B350" s="36"/>
      <c r="C350" s="248" t="s">
        <v>1040</v>
      </c>
      <c r="D350" s="248" t="s">
        <v>270</v>
      </c>
      <c r="E350" s="249" t="s">
        <v>2629</v>
      </c>
      <c r="F350" s="250" t="s">
        <v>2630</v>
      </c>
      <c r="G350" s="251" t="s">
        <v>2610</v>
      </c>
      <c r="H350" s="252">
        <v>5</v>
      </c>
      <c r="I350" s="253"/>
      <c r="J350" s="254">
        <f>ROUND(I350*H350,2)</f>
        <v>0</v>
      </c>
      <c r="K350" s="255"/>
      <c r="L350" s="256"/>
      <c r="M350" s="257" t="s">
        <v>1</v>
      </c>
      <c r="N350" s="258" t="s">
        <v>40</v>
      </c>
      <c r="O350" s="94"/>
      <c r="P350" s="244">
        <f>O350*H350</f>
        <v>0</v>
      </c>
      <c r="Q350" s="244">
        <v>0</v>
      </c>
      <c r="R350" s="244">
        <f>Q350*H350</f>
        <v>0</v>
      </c>
      <c r="S350" s="244">
        <v>0</v>
      </c>
      <c r="T350" s="245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46" t="s">
        <v>208</v>
      </c>
      <c r="AT350" s="246" t="s">
        <v>270</v>
      </c>
      <c r="AU350" s="246" t="s">
        <v>87</v>
      </c>
      <c r="AY350" s="14" t="s">
        <v>177</v>
      </c>
      <c r="BE350" s="247">
        <f>IF(N350="základná",J350,0)</f>
        <v>0</v>
      </c>
      <c r="BF350" s="247">
        <f>IF(N350="znížená",J350,0)</f>
        <v>0</v>
      </c>
      <c r="BG350" s="247">
        <f>IF(N350="zákl. prenesená",J350,0)</f>
        <v>0</v>
      </c>
      <c r="BH350" s="247">
        <f>IF(N350="zníž. prenesená",J350,0)</f>
        <v>0</v>
      </c>
      <c r="BI350" s="247">
        <f>IF(N350="nulová",J350,0)</f>
        <v>0</v>
      </c>
      <c r="BJ350" s="14" t="s">
        <v>87</v>
      </c>
      <c r="BK350" s="247">
        <f>ROUND(I350*H350,2)</f>
        <v>0</v>
      </c>
      <c r="BL350" s="14" t="s">
        <v>183</v>
      </c>
      <c r="BM350" s="246" t="s">
        <v>1196</v>
      </c>
    </row>
    <row r="351" s="2" customFormat="1" ht="16.5" customHeight="1">
      <c r="A351" s="35"/>
      <c r="B351" s="36"/>
      <c r="C351" s="248" t="s">
        <v>1044</v>
      </c>
      <c r="D351" s="248" t="s">
        <v>270</v>
      </c>
      <c r="E351" s="249" t="s">
        <v>2654</v>
      </c>
      <c r="F351" s="250" t="s">
        <v>2655</v>
      </c>
      <c r="G351" s="251" t="s">
        <v>2610</v>
      </c>
      <c r="H351" s="252">
        <v>1</v>
      </c>
      <c r="I351" s="253"/>
      <c r="J351" s="254">
        <f>ROUND(I351*H351,2)</f>
        <v>0</v>
      </c>
      <c r="K351" s="255"/>
      <c r="L351" s="256"/>
      <c r="M351" s="257" t="s">
        <v>1</v>
      </c>
      <c r="N351" s="258" t="s">
        <v>40</v>
      </c>
      <c r="O351" s="94"/>
      <c r="P351" s="244">
        <f>O351*H351</f>
        <v>0</v>
      </c>
      <c r="Q351" s="244">
        <v>0</v>
      </c>
      <c r="R351" s="244">
        <f>Q351*H351</f>
        <v>0</v>
      </c>
      <c r="S351" s="244">
        <v>0</v>
      </c>
      <c r="T351" s="245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46" t="s">
        <v>208</v>
      </c>
      <c r="AT351" s="246" t="s">
        <v>270</v>
      </c>
      <c r="AU351" s="246" t="s">
        <v>87</v>
      </c>
      <c r="AY351" s="14" t="s">
        <v>177</v>
      </c>
      <c r="BE351" s="247">
        <f>IF(N351="základná",J351,0)</f>
        <v>0</v>
      </c>
      <c r="BF351" s="247">
        <f>IF(N351="znížená",J351,0)</f>
        <v>0</v>
      </c>
      <c r="BG351" s="247">
        <f>IF(N351="zákl. prenesená",J351,0)</f>
        <v>0</v>
      </c>
      <c r="BH351" s="247">
        <f>IF(N351="zníž. prenesená",J351,0)</f>
        <v>0</v>
      </c>
      <c r="BI351" s="247">
        <f>IF(N351="nulová",J351,0)</f>
        <v>0</v>
      </c>
      <c r="BJ351" s="14" t="s">
        <v>87</v>
      </c>
      <c r="BK351" s="247">
        <f>ROUND(I351*H351,2)</f>
        <v>0</v>
      </c>
      <c r="BL351" s="14" t="s">
        <v>183</v>
      </c>
      <c r="BM351" s="246" t="s">
        <v>1204</v>
      </c>
    </row>
    <row r="352" s="2" customFormat="1" ht="16.5" customHeight="1">
      <c r="A352" s="35"/>
      <c r="B352" s="36"/>
      <c r="C352" s="248" t="s">
        <v>1048</v>
      </c>
      <c r="D352" s="248" t="s">
        <v>270</v>
      </c>
      <c r="E352" s="249" t="s">
        <v>2631</v>
      </c>
      <c r="F352" s="250" t="s">
        <v>2632</v>
      </c>
      <c r="G352" s="251" t="s">
        <v>371</v>
      </c>
      <c r="H352" s="252">
        <v>1</v>
      </c>
      <c r="I352" s="253"/>
      <c r="J352" s="254">
        <f>ROUND(I352*H352,2)</f>
        <v>0</v>
      </c>
      <c r="K352" s="255"/>
      <c r="L352" s="256"/>
      <c r="M352" s="257" t="s">
        <v>1</v>
      </c>
      <c r="N352" s="258" t="s">
        <v>40</v>
      </c>
      <c r="O352" s="94"/>
      <c r="P352" s="244">
        <f>O352*H352</f>
        <v>0</v>
      </c>
      <c r="Q352" s="244">
        <v>0</v>
      </c>
      <c r="R352" s="244">
        <f>Q352*H352</f>
        <v>0</v>
      </c>
      <c r="S352" s="244">
        <v>0</v>
      </c>
      <c r="T352" s="245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46" t="s">
        <v>208</v>
      </c>
      <c r="AT352" s="246" t="s">
        <v>270</v>
      </c>
      <c r="AU352" s="246" t="s">
        <v>87</v>
      </c>
      <c r="AY352" s="14" t="s">
        <v>177</v>
      </c>
      <c r="BE352" s="247">
        <f>IF(N352="základná",J352,0)</f>
        <v>0</v>
      </c>
      <c r="BF352" s="247">
        <f>IF(N352="znížená",J352,0)</f>
        <v>0</v>
      </c>
      <c r="BG352" s="247">
        <f>IF(N352="zákl. prenesená",J352,0)</f>
        <v>0</v>
      </c>
      <c r="BH352" s="247">
        <f>IF(N352="zníž. prenesená",J352,0)</f>
        <v>0</v>
      </c>
      <c r="BI352" s="247">
        <f>IF(N352="nulová",J352,0)</f>
        <v>0</v>
      </c>
      <c r="BJ352" s="14" t="s">
        <v>87</v>
      </c>
      <c r="BK352" s="247">
        <f>ROUND(I352*H352,2)</f>
        <v>0</v>
      </c>
      <c r="BL352" s="14" t="s">
        <v>183</v>
      </c>
      <c r="BM352" s="246" t="s">
        <v>1212</v>
      </c>
    </row>
    <row r="353" s="2" customFormat="1" ht="24.15" customHeight="1">
      <c r="A353" s="35"/>
      <c r="B353" s="36"/>
      <c r="C353" s="248" t="s">
        <v>1055</v>
      </c>
      <c r="D353" s="248" t="s">
        <v>270</v>
      </c>
      <c r="E353" s="249" t="s">
        <v>2633</v>
      </c>
      <c r="F353" s="250" t="s">
        <v>2634</v>
      </c>
      <c r="G353" s="251" t="s">
        <v>371</v>
      </c>
      <c r="H353" s="252">
        <v>50</v>
      </c>
      <c r="I353" s="253"/>
      <c r="J353" s="254">
        <f>ROUND(I353*H353,2)</f>
        <v>0</v>
      </c>
      <c r="K353" s="255"/>
      <c r="L353" s="256"/>
      <c r="M353" s="257" t="s">
        <v>1</v>
      </c>
      <c r="N353" s="258" t="s">
        <v>40</v>
      </c>
      <c r="O353" s="94"/>
      <c r="P353" s="244">
        <f>O353*H353</f>
        <v>0</v>
      </c>
      <c r="Q353" s="244">
        <v>0</v>
      </c>
      <c r="R353" s="244">
        <f>Q353*H353</f>
        <v>0</v>
      </c>
      <c r="S353" s="244">
        <v>0</v>
      </c>
      <c r="T353" s="245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46" t="s">
        <v>208</v>
      </c>
      <c r="AT353" s="246" t="s">
        <v>270</v>
      </c>
      <c r="AU353" s="246" t="s">
        <v>87</v>
      </c>
      <c r="AY353" s="14" t="s">
        <v>177</v>
      </c>
      <c r="BE353" s="247">
        <f>IF(N353="základná",J353,0)</f>
        <v>0</v>
      </c>
      <c r="BF353" s="247">
        <f>IF(N353="znížená",J353,0)</f>
        <v>0</v>
      </c>
      <c r="BG353" s="247">
        <f>IF(N353="zákl. prenesená",J353,0)</f>
        <v>0</v>
      </c>
      <c r="BH353" s="247">
        <f>IF(N353="zníž. prenesená",J353,0)</f>
        <v>0</v>
      </c>
      <c r="BI353" s="247">
        <f>IF(N353="nulová",J353,0)</f>
        <v>0</v>
      </c>
      <c r="BJ353" s="14" t="s">
        <v>87</v>
      </c>
      <c r="BK353" s="247">
        <f>ROUND(I353*H353,2)</f>
        <v>0</v>
      </c>
      <c r="BL353" s="14" t="s">
        <v>183</v>
      </c>
      <c r="BM353" s="246" t="s">
        <v>1220</v>
      </c>
    </row>
    <row r="354" s="2" customFormat="1" ht="24.15" customHeight="1">
      <c r="A354" s="35"/>
      <c r="B354" s="36"/>
      <c r="C354" s="234" t="s">
        <v>1059</v>
      </c>
      <c r="D354" s="234" t="s">
        <v>179</v>
      </c>
      <c r="E354" s="235" t="s">
        <v>2635</v>
      </c>
      <c r="F354" s="236" t="s">
        <v>2636</v>
      </c>
      <c r="G354" s="237" t="s">
        <v>2024</v>
      </c>
      <c r="H354" s="238">
        <v>16</v>
      </c>
      <c r="I354" s="239"/>
      <c r="J354" s="240">
        <f>ROUND(I354*H354,2)</f>
        <v>0</v>
      </c>
      <c r="K354" s="241"/>
      <c r="L354" s="41"/>
      <c r="M354" s="242" t="s">
        <v>1</v>
      </c>
      <c r="N354" s="243" t="s">
        <v>40</v>
      </c>
      <c r="O354" s="94"/>
      <c r="P354" s="244">
        <f>O354*H354</f>
        <v>0</v>
      </c>
      <c r="Q354" s="244">
        <v>0</v>
      </c>
      <c r="R354" s="244">
        <f>Q354*H354</f>
        <v>0</v>
      </c>
      <c r="S354" s="244">
        <v>0</v>
      </c>
      <c r="T354" s="245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46" t="s">
        <v>183</v>
      </c>
      <c r="AT354" s="246" t="s">
        <v>179</v>
      </c>
      <c r="AU354" s="246" t="s">
        <v>87</v>
      </c>
      <c r="AY354" s="14" t="s">
        <v>177</v>
      </c>
      <c r="BE354" s="247">
        <f>IF(N354="základná",J354,0)</f>
        <v>0</v>
      </c>
      <c r="BF354" s="247">
        <f>IF(N354="znížená",J354,0)</f>
        <v>0</v>
      </c>
      <c r="BG354" s="247">
        <f>IF(N354="zákl. prenesená",J354,0)</f>
        <v>0</v>
      </c>
      <c r="BH354" s="247">
        <f>IF(N354="zníž. prenesená",J354,0)</f>
        <v>0</v>
      </c>
      <c r="BI354" s="247">
        <f>IF(N354="nulová",J354,0)</f>
        <v>0</v>
      </c>
      <c r="BJ354" s="14" t="s">
        <v>87</v>
      </c>
      <c r="BK354" s="247">
        <f>ROUND(I354*H354,2)</f>
        <v>0</v>
      </c>
      <c r="BL354" s="14" t="s">
        <v>183</v>
      </c>
      <c r="BM354" s="246" t="s">
        <v>2656</v>
      </c>
    </row>
    <row r="355" s="12" customFormat="1" ht="22.8" customHeight="1">
      <c r="A355" s="12"/>
      <c r="B355" s="218"/>
      <c r="C355" s="219"/>
      <c r="D355" s="220" t="s">
        <v>73</v>
      </c>
      <c r="E355" s="232" t="s">
        <v>2657</v>
      </c>
      <c r="F355" s="232" t="s">
        <v>2658</v>
      </c>
      <c r="G355" s="219"/>
      <c r="H355" s="219"/>
      <c r="I355" s="222"/>
      <c r="J355" s="233">
        <f>BK355</f>
        <v>0</v>
      </c>
      <c r="K355" s="219"/>
      <c r="L355" s="224"/>
      <c r="M355" s="225"/>
      <c r="N355" s="226"/>
      <c r="O355" s="226"/>
      <c r="P355" s="227">
        <f>SUM(P356:P359)</f>
        <v>0</v>
      </c>
      <c r="Q355" s="226"/>
      <c r="R355" s="227">
        <f>SUM(R356:R359)</f>
        <v>0</v>
      </c>
      <c r="S355" s="226"/>
      <c r="T355" s="228">
        <f>SUM(T356:T359)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29" t="s">
        <v>81</v>
      </c>
      <c r="AT355" s="230" t="s">
        <v>73</v>
      </c>
      <c r="AU355" s="230" t="s">
        <v>81</v>
      </c>
      <c r="AY355" s="229" t="s">
        <v>177</v>
      </c>
      <c r="BK355" s="231">
        <f>SUM(BK356:BK359)</f>
        <v>0</v>
      </c>
    </row>
    <row r="356" s="2" customFormat="1" ht="24.15" customHeight="1">
      <c r="A356" s="35"/>
      <c r="B356" s="36"/>
      <c r="C356" s="234" t="s">
        <v>1063</v>
      </c>
      <c r="D356" s="234" t="s">
        <v>179</v>
      </c>
      <c r="E356" s="235" t="s">
        <v>2659</v>
      </c>
      <c r="F356" s="236" t="s">
        <v>2660</v>
      </c>
      <c r="G356" s="237" t="s">
        <v>371</v>
      </c>
      <c r="H356" s="238">
        <v>1</v>
      </c>
      <c r="I356" s="239"/>
      <c r="J356" s="240">
        <f>ROUND(I356*H356,2)</f>
        <v>0</v>
      </c>
      <c r="K356" s="241"/>
      <c r="L356" s="41"/>
      <c r="M356" s="242" t="s">
        <v>1</v>
      </c>
      <c r="N356" s="243" t="s">
        <v>40</v>
      </c>
      <c r="O356" s="94"/>
      <c r="P356" s="244">
        <f>O356*H356</f>
        <v>0</v>
      </c>
      <c r="Q356" s="244">
        <v>0</v>
      </c>
      <c r="R356" s="244">
        <f>Q356*H356</f>
        <v>0</v>
      </c>
      <c r="S356" s="244">
        <v>0</v>
      </c>
      <c r="T356" s="245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46" t="s">
        <v>183</v>
      </c>
      <c r="AT356" s="246" t="s">
        <v>179</v>
      </c>
      <c r="AU356" s="246" t="s">
        <v>87</v>
      </c>
      <c r="AY356" s="14" t="s">
        <v>177</v>
      </c>
      <c r="BE356" s="247">
        <f>IF(N356="základná",J356,0)</f>
        <v>0</v>
      </c>
      <c r="BF356" s="247">
        <f>IF(N356="znížená",J356,0)</f>
        <v>0</v>
      </c>
      <c r="BG356" s="247">
        <f>IF(N356="zákl. prenesená",J356,0)</f>
        <v>0</v>
      </c>
      <c r="BH356" s="247">
        <f>IF(N356="zníž. prenesená",J356,0)</f>
        <v>0</v>
      </c>
      <c r="BI356" s="247">
        <f>IF(N356="nulová",J356,0)</f>
        <v>0</v>
      </c>
      <c r="BJ356" s="14" t="s">
        <v>87</v>
      </c>
      <c r="BK356" s="247">
        <f>ROUND(I356*H356,2)</f>
        <v>0</v>
      </c>
      <c r="BL356" s="14" t="s">
        <v>183</v>
      </c>
      <c r="BM356" s="246" t="s">
        <v>2661</v>
      </c>
    </row>
    <row r="357" s="2" customFormat="1" ht="24.15" customHeight="1">
      <c r="A357" s="35"/>
      <c r="B357" s="36"/>
      <c r="C357" s="248" t="s">
        <v>1067</v>
      </c>
      <c r="D357" s="248" t="s">
        <v>270</v>
      </c>
      <c r="E357" s="249" t="s">
        <v>2662</v>
      </c>
      <c r="F357" s="250" t="s">
        <v>2660</v>
      </c>
      <c r="G357" s="251" t="s">
        <v>371</v>
      </c>
      <c r="H357" s="252">
        <v>1</v>
      </c>
      <c r="I357" s="253"/>
      <c r="J357" s="254">
        <f>ROUND(I357*H357,2)</f>
        <v>0</v>
      </c>
      <c r="K357" s="255"/>
      <c r="L357" s="256"/>
      <c r="M357" s="257" t="s">
        <v>1</v>
      </c>
      <c r="N357" s="258" t="s">
        <v>40</v>
      </c>
      <c r="O357" s="94"/>
      <c r="P357" s="244">
        <f>O357*H357</f>
        <v>0</v>
      </c>
      <c r="Q357" s="244">
        <v>0</v>
      </c>
      <c r="R357" s="244">
        <f>Q357*H357</f>
        <v>0</v>
      </c>
      <c r="S357" s="244">
        <v>0</v>
      </c>
      <c r="T357" s="245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46" t="s">
        <v>208</v>
      </c>
      <c r="AT357" s="246" t="s">
        <v>270</v>
      </c>
      <c r="AU357" s="246" t="s">
        <v>87</v>
      </c>
      <c r="AY357" s="14" t="s">
        <v>177</v>
      </c>
      <c r="BE357" s="247">
        <f>IF(N357="základná",J357,0)</f>
        <v>0</v>
      </c>
      <c r="BF357" s="247">
        <f>IF(N357="znížená",J357,0)</f>
        <v>0</v>
      </c>
      <c r="BG357" s="247">
        <f>IF(N357="zákl. prenesená",J357,0)</f>
        <v>0</v>
      </c>
      <c r="BH357" s="247">
        <f>IF(N357="zníž. prenesená",J357,0)</f>
        <v>0</v>
      </c>
      <c r="BI357" s="247">
        <f>IF(N357="nulová",J357,0)</f>
        <v>0</v>
      </c>
      <c r="BJ357" s="14" t="s">
        <v>87</v>
      </c>
      <c r="BK357" s="247">
        <f>ROUND(I357*H357,2)</f>
        <v>0</v>
      </c>
      <c r="BL357" s="14" t="s">
        <v>183</v>
      </c>
      <c r="BM357" s="246" t="s">
        <v>1236</v>
      </c>
    </row>
    <row r="358" s="2" customFormat="1" ht="16.5" customHeight="1">
      <c r="A358" s="35"/>
      <c r="B358" s="36"/>
      <c r="C358" s="248" t="s">
        <v>1071</v>
      </c>
      <c r="D358" s="248" t="s">
        <v>270</v>
      </c>
      <c r="E358" s="249" t="s">
        <v>2663</v>
      </c>
      <c r="F358" s="250" t="s">
        <v>2664</v>
      </c>
      <c r="G358" s="251" t="s">
        <v>2610</v>
      </c>
      <c r="H358" s="252">
        <v>1</v>
      </c>
      <c r="I358" s="253"/>
      <c r="J358" s="254">
        <f>ROUND(I358*H358,2)</f>
        <v>0</v>
      </c>
      <c r="K358" s="255"/>
      <c r="L358" s="256"/>
      <c r="M358" s="257" t="s">
        <v>1</v>
      </c>
      <c r="N358" s="258" t="s">
        <v>40</v>
      </c>
      <c r="O358" s="94"/>
      <c r="P358" s="244">
        <f>O358*H358</f>
        <v>0</v>
      </c>
      <c r="Q358" s="244">
        <v>0</v>
      </c>
      <c r="R358" s="244">
        <f>Q358*H358</f>
        <v>0</v>
      </c>
      <c r="S358" s="244">
        <v>0</v>
      </c>
      <c r="T358" s="245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46" t="s">
        <v>208</v>
      </c>
      <c r="AT358" s="246" t="s">
        <v>270</v>
      </c>
      <c r="AU358" s="246" t="s">
        <v>87</v>
      </c>
      <c r="AY358" s="14" t="s">
        <v>177</v>
      </c>
      <c r="BE358" s="247">
        <f>IF(N358="základná",J358,0)</f>
        <v>0</v>
      </c>
      <c r="BF358" s="247">
        <f>IF(N358="znížená",J358,0)</f>
        <v>0</v>
      </c>
      <c r="BG358" s="247">
        <f>IF(N358="zákl. prenesená",J358,0)</f>
        <v>0</v>
      </c>
      <c r="BH358" s="247">
        <f>IF(N358="zníž. prenesená",J358,0)</f>
        <v>0</v>
      </c>
      <c r="BI358" s="247">
        <f>IF(N358="nulová",J358,0)</f>
        <v>0</v>
      </c>
      <c r="BJ358" s="14" t="s">
        <v>87</v>
      </c>
      <c r="BK358" s="247">
        <f>ROUND(I358*H358,2)</f>
        <v>0</v>
      </c>
      <c r="BL358" s="14" t="s">
        <v>183</v>
      </c>
      <c r="BM358" s="246" t="s">
        <v>1244</v>
      </c>
    </row>
    <row r="359" s="2" customFormat="1" ht="16.5" customHeight="1">
      <c r="A359" s="35"/>
      <c r="B359" s="36"/>
      <c r="C359" s="248" t="s">
        <v>1075</v>
      </c>
      <c r="D359" s="248" t="s">
        <v>270</v>
      </c>
      <c r="E359" s="249" t="s">
        <v>2665</v>
      </c>
      <c r="F359" s="250" t="s">
        <v>2666</v>
      </c>
      <c r="G359" s="251" t="s">
        <v>2610</v>
      </c>
      <c r="H359" s="252">
        <v>1</v>
      </c>
      <c r="I359" s="253"/>
      <c r="J359" s="254">
        <f>ROUND(I359*H359,2)</f>
        <v>0</v>
      </c>
      <c r="K359" s="255"/>
      <c r="L359" s="256"/>
      <c r="M359" s="257" t="s">
        <v>1</v>
      </c>
      <c r="N359" s="258" t="s">
        <v>40</v>
      </c>
      <c r="O359" s="94"/>
      <c r="P359" s="244">
        <f>O359*H359</f>
        <v>0</v>
      </c>
      <c r="Q359" s="244">
        <v>0</v>
      </c>
      <c r="R359" s="244">
        <f>Q359*H359</f>
        <v>0</v>
      </c>
      <c r="S359" s="244">
        <v>0</v>
      </c>
      <c r="T359" s="245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46" t="s">
        <v>208</v>
      </c>
      <c r="AT359" s="246" t="s">
        <v>270</v>
      </c>
      <c r="AU359" s="246" t="s">
        <v>87</v>
      </c>
      <c r="AY359" s="14" t="s">
        <v>177</v>
      </c>
      <c r="BE359" s="247">
        <f>IF(N359="základná",J359,0)</f>
        <v>0</v>
      </c>
      <c r="BF359" s="247">
        <f>IF(N359="znížená",J359,0)</f>
        <v>0</v>
      </c>
      <c r="BG359" s="247">
        <f>IF(N359="zákl. prenesená",J359,0)</f>
        <v>0</v>
      </c>
      <c r="BH359" s="247">
        <f>IF(N359="zníž. prenesená",J359,0)</f>
        <v>0</v>
      </c>
      <c r="BI359" s="247">
        <f>IF(N359="nulová",J359,0)</f>
        <v>0</v>
      </c>
      <c r="BJ359" s="14" t="s">
        <v>87</v>
      </c>
      <c r="BK359" s="247">
        <f>ROUND(I359*H359,2)</f>
        <v>0</v>
      </c>
      <c r="BL359" s="14" t="s">
        <v>183</v>
      </c>
      <c r="BM359" s="246" t="s">
        <v>1252</v>
      </c>
    </row>
    <row r="360" s="12" customFormat="1" ht="22.8" customHeight="1">
      <c r="A360" s="12"/>
      <c r="B360" s="218"/>
      <c r="C360" s="219"/>
      <c r="D360" s="220" t="s">
        <v>73</v>
      </c>
      <c r="E360" s="232" t="s">
        <v>2667</v>
      </c>
      <c r="F360" s="232" t="s">
        <v>2668</v>
      </c>
      <c r="G360" s="219"/>
      <c r="H360" s="219"/>
      <c r="I360" s="222"/>
      <c r="J360" s="233">
        <f>BK360</f>
        <v>0</v>
      </c>
      <c r="K360" s="219"/>
      <c r="L360" s="224"/>
      <c r="M360" s="225"/>
      <c r="N360" s="226"/>
      <c r="O360" s="226"/>
      <c r="P360" s="227">
        <f>SUM(P361:P396)</f>
        <v>0</v>
      </c>
      <c r="Q360" s="226"/>
      <c r="R360" s="227">
        <f>SUM(R361:R396)</f>
        <v>0</v>
      </c>
      <c r="S360" s="226"/>
      <c r="T360" s="228">
        <f>SUM(T361:T396)</f>
        <v>0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29" t="s">
        <v>81</v>
      </c>
      <c r="AT360" s="230" t="s">
        <v>73</v>
      </c>
      <c r="AU360" s="230" t="s">
        <v>81</v>
      </c>
      <c r="AY360" s="229" t="s">
        <v>177</v>
      </c>
      <c r="BK360" s="231">
        <f>SUM(BK361:BK396)</f>
        <v>0</v>
      </c>
    </row>
    <row r="361" s="2" customFormat="1" ht="16.5" customHeight="1">
      <c r="A361" s="35"/>
      <c r="B361" s="36"/>
      <c r="C361" s="234" t="s">
        <v>1079</v>
      </c>
      <c r="D361" s="234" t="s">
        <v>179</v>
      </c>
      <c r="E361" s="235" t="s">
        <v>2669</v>
      </c>
      <c r="F361" s="236" t="s">
        <v>2670</v>
      </c>
      <c r="G361" s="237" t="s">
        <v>182</v>
      </c>
      <c r="H361" s="238">
        <v>140</v>
      </c>
      <c r="I361" s="239"/>
      <c r="J361" s="240">
        <f>ROUND(I361*H361,2)</f>
        <v>0</v>
      </c>
      <c r="K361" s="241"/>
      <c r="L361" s="41"/>
      <c r="M361" s="242" t="s">
        <v>1</v>
      </c>
      <c r="N361" s="243" t="s">
        <v>40</v>
      </c>
      <c r="O361" s="94"/>
      <c r="P361" s="244">
        <f>O361*H361</f>
        <v>0</v>
      </c>
      <c r="Q361" s="244">
        <v>0</v>
      </c>
      <c r="R361" s="244">
        <f>Q361*H361</f>
        <v>0</v>
      </c>
      <c r="S361" s="244">
        <v>0</v>
      </c>
      <c r="T361" s="245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46" t="s">
        <v>183</v>
      </c>
      <c r="AT361" s="246" t="s">
        <v>179</v>
      </c>
      <c r="AU361" s="246" t="s">
        <v>87</v>
      </c>
      <c r="AY361" s="14" t="s">
        <v>177</v>
      </c>
      <c r="BE361" s="247">
        <f>IF(N361="základná",J361,0)</f>
        <v>0</v>
      </c>
      <c r="BF361" s="247">
        <f>IF(N361="znížená",J361,0)</f>
        <v>0</v>
      </c>
      <c r="BG361" s="247">
        <f>IF(N361="zákl. prenesená",J361,0)</f>
        <v>0</v>
      </c>
      <c r="BH361" s="247">
        <f>IF(N361="zníž. prenesená",J361,0)</f>
        <v>0</v>
      </c>
      <c r="BI361" s="247">
        <f>IF(N361="nulová",J361,0)</f>
        <v>0</v>
      </c>
      <c r="BJ361" s="14" t="s">
        <v>87</v>
      </c>
      <c r="BK361" s="247">
        <f>ROUND(I361*H361,2)</f>
        <v>0</v>
      </c>
      <c r="BL361" s="14" t="s">
        <v>183</v>
      </c>
      <c r="BM361" s="246" t="s">
        <v>2671</v>
      </c>
    </row>
    <row r="362" s="2" customFormat="1" ht="16.5" customHeight="1">
      <c r="A362" s="35"/>
      <c r="B362" s="36"/>
      <c r="C362" s="248" t="s">
        <v>1083</v>
      </c>
      <c r="D362" s="248" t="s">
        <v>270</v>
      </c>
      <c r="E362" s="249" t="s">
        <v>2672</v>
      </c>
      <c r="F362" s="250" t="s">
        <v>2670</v>
      </c>
      <c r="G362" s="251" t="s">
        <v>182</v>
      </c>
      <c r="H362" s="252">
        <v>140</v>
      </c>
      <c r="I362" s="253"/>
      <c r="J362" s="254">
        <f>ROUND(I362*H362,2)</f>
        <v>0</v>
      </c>
      <c r="K362" s="255"/>
      <c r="L362" s="256"/>
      <c r="M362" s="257" t="s">
        <v>1</v>
      </c>
      <c r="N362" s="258" t="s">
        <v>40</v>
      </c>
      <c r="O362" s="94"/>
      <c r="P362" s="244">
        <f>O362*H362</f>
        <v>0</v>
      </c>
      <c r="Q362" s="244">
        <v>0</v>
      </c>
      <c r="R362" s="244">
        <f>Q362*H362</f>
        <v>0</v>
      </c>
      <c r="S362" s="244">
        <v>0</v>
      </c>
      <c r="T362" s="245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46" t="s">
        <v>208</v>
      </c>
      <c r="AT362" s="246" t="s">
        <v>270</v>
      </c>
      <c r="AU362" s="246" t="s">
        <v>87</v>
      </c>
      <c r="AY362" s="14" t="s">
        <v>177</v>
      </c>
      <c r="BE362" s="247">
        <f>IF(N362="základná",J362,0)</f>
        <v>0</v>
      </c>
      <c r="BF362" s="247">
        <f>IF(N362="znížená",J362,0)</f>
        <v>0</v>
      </c>
      <c r="BG362" s="247">
        <f>IF(N362="zákl. prenesená",J362,0)</f>
        <v>0</v>
      </c>
      <c r="BH362" s="247">
        <f>IF(N362="zníž. prenesená",J362,0)</f>
        <v>0</v>
      </c>
      <c r="BI362" s="247">
        <f>IF(N362="nulová",J362,0)</f>
        <v>0</v>
      </c>
      <c r="BJ362" s="14" t="s">
        <v>87</v>
      </c>
      <c r="BK362" s="247">
        <f>ROUND(I362*H362,2)</f>
        <v>0</v>
      </c>
      <c r="BL362" s="14" t="s">
        <v>183</v>
      </c>
      <c r="BM362" s="246" t="s">
        <v>1258</v>
      </c>
    </row>
    <row r="363" s="2" customFormat="1" ht="16.5" customHeight="1">
      <c r="A363" s="35"/>
      <c r="B363" s="36"/>
      <c r="C363" s="234" t="s">
        <v>1087</v>
      </c>
      <c r="D363" s="234" t="s">
        <v>179</v>
      </c>
      <c r="E363" s="235" t="s">
        <v>2673</v>
      </c>
      <c r="F363" s="236" t="s">
        <v>2674</v>
      </c>
      <c r="G363" s="237" t="s">
        <v>182</v>
      </c>
      <c r="H363" s="238">
        <v>650</v>
      </c>
      <c r="I363" s="239"/>
      <c r="J363" s="240">
        <f>ROUND(I363*H363,2)</f>
        <v>0</v>
      </c>
      <c r="K363" s="241"/>
      <c r="L363" s="41"/>
      <c r="M363" s="242" t="s">
        <v>1</v>
      </c>
      <c r="N363" s="243" t="s">
        <v>40</v>
      </c>
      <c r="O363" s="94"/>
      <c r="P363" s="244">
        <f>O363*H363</f>
        <v>0</v>
      </c>
      <c r="Q363" s="244">
        <v>0</v>
      </c>
      <c r="R363" s="244">
        <f>Q363*H363</f>
        <v>0</v>
      </c>
      <c r="S363" s="244">
        <v>0</v>
      </c>
      <c r="T363" s="245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46" t="s">
        <v>183</v>
      </c>
      <c r="AT363" s="246" t="s">
        <v>179</v>
      </c>
      <c r="AU363" s="246" t="s">
        <v>87</v>
      </c>
      <c r="AY363" s="14" t="s">
        <v>177</v>
      </c>
      <c r="BE363" s="247">
        <f>IF(N363="základná",J363,0)</f>
        <v>0</v>
      </c>
      <c r="BF363" s="247">
        <f>IF(N363="znížená",J363,0)</f>
        <v>0</v>
      </c>
      <c r="BG363" s="247">
        <f>IF(N363="zákl. prenesená",J363,0)</f>
        <v>0</v>
      </c>
      <c r="BH363" s="247">
        <f>IF(N363="zníž. prenesená",J363,0)</f>
        <v>0</v>
      </c>
      <c r="BI363" s="247">
        <f>IF(N363="nulová",J363,0)</f>
        <v>0</v>
      </c>
      <c r="BJ363" s="14" t="s">
        <v>87</v>
      </c>
      <c r="BK363" s="247">
        <f>ROUND(I363*H363,2)</f>
        <v>0</v>
      </c>
      <c r="BL363" s="14" t="s">
        <v>183</v>
      </c>
      <c r="BM363" s="246" t="s">
        <v>2675</v>
      </c>
    </row>
    <row r="364" s="2" customFormat="1" ht="16.5" customHeight="1">
      <c r="A364" s="35"/>
      <c r="B364" s="36"/>
      <c r="C364" s="248" t="s">
        <v>1091</v>
      </c>
      <c r="D364" s="248" t="s">
        <v>270</v>
      </c>
      <c r="E364" s="249" t="s">
        <v>2676</v>
      </c>
      <c r="F364" s="250" t="s">
        <v>2674</v>
      </c>
      <c r="G364" s="251" t="s">
        <v>182</v>
      </c>
      <c r="H364" s="252">
        <v>650</v>
      </c>
      <c r="I364" s="253"/>
      <c r="J364" s="254">
        <f>ROUND(I364*H364,2)</f>
        <v>0</v>
      </c>
      <c r="K364" s="255"/>
      <c r="L364" s="256"/>
      <c r="M364" s="257" t="s">
        <v>1</v>
      </c>
      <c r="N364" s="258" t="s">
        <v>40</v>
      </c>
      <c r="O364" s="94"/>
      <c r="P364" s="244">
        <f>O364*H364</f>
        <v>0</v>
      </c>
      <c r="Q364" s="244">
        <v>0</v>
      </c>
      <c r="R364" s="244">
        <f>Q364*H364</f>
        <v>0</v>
      </c>
      <c r="S364" s="244">
        <v>0</v>
      </c>
      <c r="T364" s="245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46" t="s">
        <v>208</v>
      </c>
      <c r="AT364" s="246" t="s">
        <v>270</v>
      </c>
      <c r="AU364" s="246" t="s">
        <v>87</v>
      </c>
      <c r="AY364" s="14" t="s">
        <v>177</v>
      </c>
      <c r="BE364" s="247">
        <f>IF(N364="základná",J364,0)</f>
        <v>0</v>
      </c>
      <c r="BF364" s="247">
        <f>IF(N364="znížená",J364,0)</f>
        <v>0</v>
      </c>
      <c r="BG364" s="247">
        <f>IF(N364="zákl. prenesená",J364,0)</f>
        <v>0</v>
      </c>
      <c r="BH364" s="247">
        <f>IF(N364="zníž. prenesená",J364,0)</f>
        <v>0</v>
      </c>
      <c r="BI364" s="247">
        <f>IF(N364="nulová",J364,0)</f>
        <v>0</v>
      </c>
      <c r="BJ364" s="14" t="s">
        <v>87</v>
      </c>
      <c r="BK364" s="247">
        <f>ROUND(I364*H364,2)</f>
        <v>0</v>
      </c>
      <c r="BL364" s="14" t="s">
        <v>183</v>
      </c>
      <c r="BM364" s="246" t="s">
        <v>1264</v>
      </c>
    </row>
    <row r="365" s="2" customFormat="1" ht="16.5" customHeight="1">
      <c r="A365" s="35"/>
      <c r="B365" s="36"/>
      <c r="C365" s="234" t="s">
        <v>1095</v>
      </c>
      <c r="D365" s="234" t="s">
        <v>179</v>
      </c>
      <c r="E365" s="235" t="s">
        <v>2677</v>
      </c>
      <c r="F365" s="236" t="s">
        <v>2678</v>
      </c>
      <c r="G365" s="237" t="s">
        <v>182</v>
      </c>
      <c r="H365" s="238">
        <v>350</v>
      </c>
      <c r="I365" s="239"/>
      <c r="J365" s="240">
        <f>ROUND(I365*H365,2)</f>
        <v>0</v>
      </c>
      <c r="K365" s="241"/>
      <c r="L365" s="41"/>
      <c r="M365" s="242" t="s">
        <v>1</v>
      </c>
      <c r="N365" s="243" t="s">
        <v>40</v>
      </c>
      <c r="O365" s="94"/>
      <c r="P365" s="244">
        <f>O365*H365</f>
        <v>0</v>
      </c>
      <c r="Q365" s="244">
        <v>0</v>
      </c>
      <c r="R365" s="244">
        <f>Q365*H365</f>
        <v>0</v>
      </c>
      <c r="S365" s="244">
        <v>0</v>
      </c>
      <c r="T365" s="245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46" t="s">
        <v>183</v>
      </c>
      <c r="AT365" s="246" t="s">
        <v>179</v>
      </c>
      <c r="AU365" s="246" t="s">
        <v>87</v>
      </c>
      <c r="AY365" s="14" t="s">
        <v>177</v>
      </c>
      <c r="BE365" s="247">
        <f>IF(N365="základná",J365,0)</f>
        <v>0</v>
      </c>
      <c r="BF365" s="247">
        <f>IF(N365="znížená",J365,0)</f>
        <v>0</v>
      </c>
      <c r="BG365" s="247">
        <f>IF(N365="zákl. prenesená",J365,0)</f>
        <v>0</v>
      </c>
      <c r="BH365" s="247">
        <f>IF(N365="zníž. prenesená",J365,0)</f>
        <v>0</v>
      </c>
      <c r="BI365" s="247">
        <f>IF(N365="nulová",J365,0)</f>
        <v>0</v>
      </c>
      <c r="BJ365" s="14" t="s">
        <v>87</v>
      </c>
      <c r="BK365" s="247">
        <f>ROUND(I365*H365,2)</f>
        <v>0</v>
      </c>
      <c r="BL365" s="14" t="s">
        <v>183</v>
      </c>
      <c r="BM365" s="246" t="s">
        <v>2679</v>
      </c>
    </row>
    <row r="366" s="2" customFormat="1" ht="16.5" customHeight="1">
      <c r="A366" s="35"/>
      <c r="B366" s="36"/>
      <c r="C366" s="248" t="s">
        <v>1099</v>
      </c>
      <c r="D366" s="248" t="s">
        <v>270</v>
      </c>
      <c r="E366" s="249" t="s">
        <v>2680</v>
      </c>
      <c r="F366" s="250" t="s">
        <v>2678</v>
      </c>
      <c r="G366" s="251" t="s">
        <v>182</v>
      </c>
      <c r="H366" s="252">
        <v>350</v>
      </c>
      <c r="I366" s="253"/>
      <c r="J366" s="254">
        <f>ROUND(I366*H366,2)</f>
        <v>0</v>
      </c>
      <c r="K366" s="255"/>
      <c r="L366" s="256"/>
      <c r="M366" s="257" t="s">
        <v>1</v>
      </c>
      <c r="N366" s="258" t="s">
        <v>40</v>
      </c>
      <c r="O366" s="94"/>
      <c r="P366" s="244">
        <f>O366*H366</f>
        <v>0</v>
      </c>
      <c r="Q366" s="244">
        <v>0</v>
      </c>
      <c r="R366" s="244">
        <f>Q366*H366</f>
        <v>0</v>
      </c>
      <c r="S366" s="244">
        <v>0</v>
      </c>
      <c r="T366" s="245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46" t="s">
        <v>208</v>
      </c>
      <c r="AT366" s="246" t="s">
        <v>270</v>
      </c>
      <c r="AU366" s="246" t="s">
        <v>87</v>
      </c>
      <c r="AY366" s="14" t="s">
        <v>177</v>
      </c>
      <c r="BE366" s="247">
        <f>IF(N366="základná",J366,0)</f>
        <v>0</v>
      </c>
      <c r="BF366" s="247">
        <f>IF(N366="znížená",J366,0)</f>
        <v>0</v>
      </c>
      <c r="BG366" s="247">
        <f>IF(N366="zákl. prenesená",J366,0)</f>
        <v>0</v>
      </c>
      <c r="BH366" s="247">
        <f>IF(N366="zníž. prenesená",J366,0)</f>
        <v>0</v>
      </c>
      <c r="BI366" s="247">
        <f>IF(N366="nulová",J366,0)</f>
        <v>0</v>
      </c>
      <c r="BJ366" s="14" t="s">
        <v>87</v>
      </c>
      <c r="BK366" s="247">
        <f>ROUND(I366*H366,2)</f>
        <v>0</v>
      </c>
      <c r="BL366" s="14" t="s">
        <v>183</v>
      </c>
      <c r="BM366" s="246" t="s">
        <v>1274</v>
      </c>
    </row>
    <row r="367" s="2" customFormat="1" ht="16.5" customHeight="1">
      <c r="A367" s="35"/>
      <c r="B367" s="36"/>
      <c r="C367" s="234" t="s">
        <v>1103</v>
      </c>
      <c r="D367" s="234" t="s">
        <v>179</v>
      </c>
      <c r="E367" s="235" t="s">
        <v>2681</v>
      </c>
      <c r="F367" s="236" t="s">
        <v>2682</v>
      </c>
      <c r="G367" s="237" t="s">
        <v>371</v>
      </c>
      <c r="H367" s="238">
        <v>120</v>
      </c>
      <c r="I367" s="239"/>
      <c r="J367" s="240">
        <f>ROUND(I367*H367,2)</f>
        <v>0</v>
      </c>
      <c r="K367" s="241"/>
      <c r="L367" s="41"/>
      <c r="M367" s="242" t="s">
        <v>1</v>
      </c>
      <c r="N367" s="243" t="s">
        <v>40</v>
      </c>
      <c r="O367" s="94"/>
      <c r="P367" s="244">
        <f>O367*H367</f>
        <v>0</v>
      </c>
      <c r="Q367" s="244">
        <v>0</v>
      </c>
      <c r="R367" s="244">
        <f>Q367*H367</f>
        <v>0</v>
      </c>
      <c r="S367" s="244">
        <v>0</v>
      </c>
      <c r="T367" s="245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46" t="s">
        <v>183</v>
      </c>
      <c r="AT367" s="246" t="s">
        <v>179</v>
      </c>
      <c r="AU367" s="246" t="s">
        <v>87</v>
      </c>
      <c r="AY367" s="14" t="s">
        <v>177</v>
      </c>
      <c r="BE367" s="247">
        <f>IF(N367="základná",J367,0)</f>
        <v>0</v>
      </c>
      <c r="BF367" s="247">
        <f>IF(N367="znížená",J367,0)</f>
        <v>0</v>
      </c>
      <c r="BG367" s="247">
        <f>IF(N367="zákl. prenesená",J367,0)</f>
        <v>0</v>
      </c>
      <c r="BH367" s="247">
        <f>IF(N367="zníž. prenesená",J367,0)</f>
        <v>0</v>
      </c>
      <c r="BI367" s="247">
        <f>IF(N367="nulová",J367,0)</f>
        <v>0</v>
      </c>
      <c r="BJ367" s="14" t="s">
        <v>87</v>
      </c>
      <c r="BK367" s="247">
        <f>ROUND(I367*H367,2)</f>
        <v>0</v>
      </c>
      <c r="BL367" s="14" t="s">
        <v>183</v>
      </c>
      <c r="BM367" s="246" t="s">
        <v>2683</v>
      </c>
    </row>
    <row r="368" s="2" customFormat="1" ht="16.5" customHeight="1">
      <c r="A368" s="35"/>
      <c r="B368" s="36"/>
      <c r="C368" s="248" t="s">
        <v>1107</v>
      </c>
      <c r="D368" s="248" t="s">
        <v>270</v>
      </c>
      <c r="E368" s="249" t="s">
        <v>2684</v>
      </c>
      <c r="F368" s="250" t="s">
        <v>2682</v>
      </c>
      <c r="G368" s="251" t="s">
        <v>371</v>
      </c>
      <c r="H368" s="252">
        <v>120</v>
      </c>
      <c r="I368" s="253"/>
      <c r="J368" s="254">
        <f>ROUND(I368*H368,2)</f>
        <v>0</v>
      </c>
      <c r="K368" s="255"/>
      <c r="L368" s="256"/>
      <c r="M368" s="257" t="s">
        <v>1</v>
      </c>
      <c r="N368" s="258" t="s">
        <v>40</v>
      </c>
      <c r="O368" s="94"/>
      <c r="P368" s="244">
        <f>O368*H368</f>
        <v>0</v>
      </c>
      <c r="Q368" s="244">
        <v>0</v>
      </c>
      <c r="R368" s="244">
        <f>Q368*H368</f>
        <v>0</v>
      </c>
      <c r="S368" s="244">
        <v>0</v>
      </c>
      <c r="T368" s="245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46" t="s">
        <v>208</v>
      </c>
      <c r="AT368" s="246" t="s">
        <v>270</v>
      </c>
      <c r="AU368" s="246" t="s">
        <v>87</v>
      </c>
      <c r="AY368" s="14" t="s">
        <v>177</v>
      </c>
      <c r="BE368" s="247">
        <f>IF(N368="základná",J368,0)</f>
        <v>0</v>
      </c>
      <c r="BF368" s="247">
        <f>IF(N368="znížená",J368,0)</f>
        <v>0</v>
      </c>
      <c r="BG368" s="247">
        <f>IF(N368="zákl. prenesená",J368,0)</f>
        <v>0</v>
      </c>
      <c r="BH368" s="247">
        <f>IF(N368="zníž. prenesená",J368,0)</f>
        <v>0</v>
      </c>
      <c r="BI368" s="247">
        <f>IF(N368="nulová",J368,0)</f>
        <v>0</v>
      </c>
      <c r="BJ368" s="14" t="s">
        <v>87</v>
      </c>
      <c r="BK368" s="247">
        <f>ROUND(I368*H368,2)</f>
        <v>0</v>
      </c>
      <c r="BL368" s="14" t="s">
        <v>183</v>
      </c>
      <c r="BM368" s="246" t="s">
        <v>1286</v>
      </c>
    </row>
    <row r="369" s="2" customFormat="1" ht="16.5" customHeight="1">
      <c r="A369" s="35"/>
      <c r="B369" s="36"/>
      <c r="C369" s="234" t="s">
        <v>1111</v>
      </c>
      <c r="D369" s="234" t="s">
        <v>179</v>
      </c>
      <c r="E369" s="235" t="s">
        <v>2685</v>
      </c>
      <c r="F369" s="236" t="s">
        <v>2686</v>
      </c>
      <c r="G369" s="237" t="s">
        <v>371</v>
      </c>
      <c r="H369" s="238">
        <v>60</v>
      </c>
      <c r="I369" s="239"/>
      <c r="J369" s="240">
        <f>ROUND(I369*H369,2)</f>
        <v>0</v>
      </c>
      <c r="K369" s="241"/>
      <c r="L369" s="41"/>
      <c r="M369" s="242" t="s">
        <v>1</v>
      </c>
      <c r="N369" s="243" t="s">
        <v>40</v>
      </c>
      <c r="O369" s="94"/>
      <c r="P369" s="244">
        <f>O369*H369</f>
        <v>0</v>
      </c>
      <c r="Q369" s="244">
        <v>0</v>
      </c>
      <c r="R369" s="244">
        <f>Q369*H369</f>
        <v>0</v>
      </c>
      <c r="S369" s="244">
        <v>0</v>
      </c>
      <c r="T369" s="245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246" t="s">
        <v>183</v>
      </c>
      <c r="AT369" s="246" t="s">
        <v>179</v>
      </c>
      <c r="AU369" s="246" t="s">
        <v>87</v>
      </c>
      <c r="AY369" s="14" t="s">
        <v>177</v>
      </c>
      <c r="BE369" s="247">
        <f>IF(N369="základná",J369,0)</f>
        <v>0</v>
      </c>
      <c r="BF369" s="247">
        <f>IF(N369="znížená",J369,0)</f>
        <v>0</v>
      </c>
      <c r="BG369" s="247">
        <f>IF(N369="zákl. prenesená",J369,0)</f>
        <v>0</v>
      </c>
      <c r="BH369" s="247">
        <f>IF(N369="zníž. prenesená",J369,0)</f>
        <v>0</v>
      </c>
      <c r="BI369" s="247">
        <f>IF(N369="nulová",J369,0)</f>
        <v>0</v>
      </c>
      <c r="BJ369" s="14" t="s">
        <v>87</v>
      </c>
      <c r="BK369" s="247">
        <f>ROUND(I369*H369,2)</f>
        <v>0</v>
      </c>
      <c r="BL369" s="14" t="s">
        <v>183</v>
      </c>
      <c r="BM369" s="246" t="s">
        <v>2687</v>
      </c>
    </row>
    <row r="370" s="2" customFormat="1" ht="16.5" customHeight="1">
      <c r="A370" s="35"/>
      <c r="B370" s="36"/>
      <c r="C370" s="248" t="s">
        <v>1115</v>
      </c>
      <c r="D370" s="248" t="s">
        <v>270</v>
      </c>
      <c r="E370" s="249" t="s">
        <v>2688</v>
      </c>
      <c r="F370" s="250" t="s">
        <v>2686</v>
      </c>
      <c r="G370" s="251" t="s">
        <v>371</v>
      </c>
      <c r="H370" s="252">
        <v>60</v>
      </c>
      <c r="I370" s="253"/>
      <c r="J370" s="254">
        <f>ROUND(I370*H370,2)</f>
        <v>0</v>
      </c>
      <c r="K370" s="255"/>
      <c r="L370" s="256"/>
      <c r="M370" s="257" t="s">
        <v>1</v>
      </c>
      <c r="N370" s="258" t="s">
        <v>40</v>
      </c>
      <c r="O370" s="94"/>
      <c r="P370" s="244">
        <f>O370*H370</f>
        <v>0</v>
      </c>
      <c r="Q370" s="244">
        <v>0</v>
      </c>
      <c r="R370" s="244">
        <f>Q370*H370</f>
        <v>0</v>
      </c>
      <c r="S370" s="244">
        <v>0</v>
      </c>
      <c r="T370" s="245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46" t="s">
        <v>208</v>
      </c>
      <c r="AT370" s="246" t="s">
        <v>270</v>
      </c>
      <c r="AU370" s="246" t="s">
        <v>87</v>
      </c>
      <c r="AY370" s="14" t="s">
        <v>177</v>
      </c>
      <c r="BE370" s="247">
        <f>IF(N370="základná",J370,0)</f>
        <v>0</v>
      </c>
      <c r="BF370" s="247">
        <f>IF(N370="znížená",J370,0)</f>
        <v>0</v>
      </c>
      <c r="BG370" s="247">
        <f>IF(N370="zákl. prenesená",J370,0)</f>
        <v>0</v>
      </c>
      <c r="BH370" s="247">
        <f>IF(N370="zníž. prenesená",J370,0)</f>
        <v>0</v>
      </c>
      <c r="BI370" s="247">
        <f>IF(N370="nulová",J370,0)</f>
        <v>0</v>
      </c>
      <c r="BJ370" s="14" t="s">
        <v>87</v>
      </c>
      <c r="BK370" s="247">
        <f>ROUND(I370*H370,2)</f>
        <v>0</v>
      </c>
      <c r="BL370" s="14" t="s">
        <v>183</v>
      </c>
      <c r="BM370" s="246" t="s">
        <v>1295</v>
      </c>
    </row>
    <row r="371" s="2" customFormat="1" ht="16.5" customHeight="1">
      <c r="A371" s="35"/>
      <c r="B371" s="36"/>
      <c r="C371" s="234" t="s">
        <v>1119</v>
      </c>
      <c r="D371" s="234" t="s">
        <v>179</v>
      </c>
      <c r="E371" s="235" t="s">
        <v>2689</v>
      </c>
      <c r="F371" s="236" t="s">
        <v>2690</v>
      </c>
      <c r="G371" s="237" t="s">
        <v>371</v>
      </c>
      <c r="H371" s="238">
        <v>80</v>
      </c>
      <c r="I371" s="239"/>
      <c r="J371" s="240">
        <f>ROUND(I371*H371,2)</f>
        <v>0</v>
      </c>
      <c r="K371" s="241"/>
      <c r="L371" s="41"/>
      <c r="M371" s="242" t="s">
        <v>1</v>
      </c>
      <c r="N371" s="243" t="s">
        <v>40</v>
      </c>
      <c r="O371" s="94"/>
      <c r="P371" s="244">
        <f>O371*H371</f>
        <v>0</v>
      </c>
      <c r="Q371" s="244">
        <v>0</v>
      </c>
      <c r="R371" s="244">
        <f>Q371*H371</f>
        <v>0</v>
      </c>
      <c r="S371" s="244">
        <v>0</v>
      </c>
      <c r="T371" s="245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46" t="s">
        <v>183</v>
      </c>
      <c r="AT371" s="246" t="s">
        <v>179</v>
      </c>
      <c r="AU371" s="246" t="s">
        <v>87</v>
      </c>
      <c r="AY371" s="14" t="s">
        <v>177</v>
      </c>
      <c r="BE371" s="247">
        <f>IF(N371="základná",J371,0)</f>
        <v>0</v>
      </c>
      <c r="BF371" s="247">
        <f>IF(N371="znížená",J371,0)</f>
        <v>0</v>
      </c>
      <c r="BG371" s="247">
        <f>IF(N371="zákl. prenesená",J371,0)</f>
        <v>0</v>
      </c>
      <c r="BH371" s="247">
        <f>IF(N371="zníž. prenesená",J371,0)</f>
        <v>0</v>
      </c>
      <c r="BI371" s="247">
        <f>IF(N371="nulová",J371,0)</f>
        <v>0</v>
      </c>
      <c r="BJ371" s="14" t="s">
        <v>87</v>
      </c>
      <c r="BK371" s="247">
        <f>ROUND(I371*H371,2)</f>
        <v>0</v>
      </c>
      <c r="BL371" s="14" t="s">
        <v>183</v>
      </c>
      <c r="BM371" s="246" t="s">
        <v>2691</v>
      </c>
    </row>
    <row r="372" s="2" customFormat="1" ht="16.5" customHeight="1">
      <c r="A372" s="35"/>
      <c r="B372" s="36"/>
      <c r="C372" s="248" t="s">
        <v>1123</v>
      </c>
      <c r="D372" s="248" t="s">
        <v>270</v>
      </c>
      <c r="E372" s="249" t="s">
        <v>2692</v>
      </c>
      <c r="F372" s="250" t="s">
        <v>2690</v>
      </c>
      <c r="G372" s="251" t="s">
        <v>371</v>
      </c>
      <c r="H372" s="252">
        <v>80</v>
      </c>
      <c r="I372" s="253"/>
      <c r="J372" s="254">
        <f>ROUND(I372*H372,2)</f>
        <v>0</v>
      </c>
      <c r="K372" s="255"/>
      <c r="L372" s="256"/>
      <c r="M372" s="257" t="s">
        <v>1</v>
      </c>
      <c r="N372" s="258" t="s">
        <v>40</v>
      </c>
      <c r="O372" s="94"/>
      <c r="P372" s="244">
        <f>O372*H372</f>
        <v>0</v>
      </c>
      <c r="Q372" s="244">
        <v>0</v>
      </c>
      <c r="R372" s="244">
        <f>Q372*H372</f>
        <v>0</v>
      </c>
      <c r="S372" s="244">
        <v>0</v>
      </c>
      <c r="T372" s="245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46" t="s">
        <v>208</v>
      </c>
      <c r="AT372" s="246" t="s">
        <v>270</v>
      </c>
      <c r="AU372" s="246" t="s">
        <v>87</v>
      </c>
      <c r="AY372" s="14" t="s">
        <v>177</v>
      </c>
      <c r="BE372" s="247">
        <f>IF(N372="základná",J372,0)</f>
        <v>0</v>
      </c>
      <c r="BF372" s="247">
        <f>IF(N372="znížená",J372,0)</f>
        <v>0</v>
      </c>
      <c r="BG372" s="247">
        <f>IF(N372="zákl. prenesená",J372,0)</f>
        <v>0</v>
      </c>
      <c r="BH372" s="247">
        <f>IF(N372="zníž. prenesená",J372,0)</f>
        <v>0</v>
      </c>
      <c r="BI372" s="247">
        <f>IF(N372="nulová",J372,0)</f>
        <v>0</v>
      </c>
      <c r="BJ372" s="14" t="s">
        <v>87</v>
      </c>
      <c r="BK372" s="247">
        <f>ROUND(I372*H372,2)</f>
        <v>0</v>
      </c>
      <c r="BL372" s="14" t="s">
        <v>183</v>
      </c>
      <c r="BM372" s="246" t="s">
        <v>1303</v>
      </c>
    </row>
    <row r="373" s="2" customFormat="1" ht="16.5" customHeight="1">
      <c r="A373" s="35"/>
      <c r="B373" s="36"/>
      <c r="C373" s="234" t="s">
        <v>1127</v>
      </c>
      <c r="D373" s="234" t="s">
        <v>179</v>
      </c>
      <c r="E373" s="235" t="s">
        <v>2693</v>
      </c>
      <c r="F373" s="236" t="s">
        <v>2694</v>
      </c>
      <c r="G373" s="237" t="s">
        <v>371</v>
      </c>
      <c r="H373" s="238">
        <v>250</v>
      </c>
      <c r="I373" s="239"/>
      <c r="J373" s="240">
        <f>ROUND(I373*H373,2)</f>
        <v>0</v>
      </c>
      <c r="K373" s="241"/>
      <c r="L373" s="41"/>
      <c r="M373" s="242" t="s">
        <v>1</v>
      </c>
      <c r="N373" s="243" t="s">
        <v>40</v>
      </c>
      <c r="O373" s="94"/>
      <c r="P373" s="244">
        <f>O373*H373</f>
        <v>0</v>
      </c>
      <c r="Q373" s="244">
        <v>0</v>
      </c>
      <c r="R373" s="244">
        <f>Q373*H373</f>
        <v>0</v>
      </c>
      <c r="S373" s="244">
        <v>0</v>
      </c>
      <c r="T373" s="245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46" t="s">
        <v>183</v>
      </c>
      <c r="AT373" s="246" t="s">
        <v>179</v>
      </c>
      <c r="AU373" s="246" t="s">
        <v>87</v>
      </c>
      <c r="AY373" s="14" t="s">
        <v>177</v>
      </c>
      <c r="BE373" s="247">
        <f>IF(N373="základná",J373,0)</f>
        <v>0</v>
      </c>
      <c r="BF373" s="247">
        <f>IF(N373="znížená",J373,0)</f>
        <v>0</v>
      </c>
      <c r="BG373" s="247">
        <f>IF(N373="zákl. prenesená",J373,0)</f>
        <v>0</v>
      </c>
      <c r="BH373" s="247">
        <f>IF(N373="zníž. prenesená",J373,0)</f>
        <v>0</v>
      </c>
      <c r="BI373" s="247">
        <f>IF(N373="nulová",J373,0)</f>
        <v>0</v>
      </c>
      <c r="BJ373" s="14" t="s">
        <v>87</v>
      </c>
      <c r="BK373" s="247">
        <f>ROUND(I373*H373,2)</f>
        <v>0</v>
      </c>
      <c r="BL373" s="14" t="s">
        <v>183</v>
      </c>
      <c r="BM373" s="246" t="s">
        <v>2695</v>
      </c>
    </row>
    <row r="374" s="2" customFormat="1" ht="16.5" customHeight="1">
      <c r="A374" s="35"/>
      <c r="B374" s="36"/>
      <c r="C374" s="248" t="s">
        <v>1131</v>
      </c>
      <c r="D374" s="248" t="s">
        <v>270</v>
      </c>
      <c r="E374" s="249" t="s">
        <v>2696</v>
      </c>
      <c r="F374" s="250" t="s">
        <v>2694</v>
      </c>
      <c r="G374" s="251" t="s">
        <v>371</v>
      </c>
      <c r="H374" s="252">
        <v>250</v>
      </c>
      <c r="I374" s="253"/>
      <c r="J374" s="254">
        <f>ROUND(I374*H374,2)</f>
        <v>0</v>
      </c>
      <c r="K374" s="255"/>
      <c r="L374" s="256"/>
      <c r="M374" s="257" t="s">
        <v>1</v>
      </c>
      <c r="N374" s="258" t="s">
        <v>40</v>
      </c>
      <c r="O374" s="94"/>
      <c r="P374" s="244">
        <f>O374*H374</f>
        <v>0</v>
      </c>
      <c r="Q374" s="244">
        <v>0</v>
      </c>
      <c r="R374" s="244">
        <f>Q374*H374</f>
        <v>0</v>
      </c>
      <c r="S374" s="244">
        <v>0</v>
      </c>
      <c r="T374" s="245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46" t="s">
        <v>208</v>
      </c>
      <c r="AT374" s="246" t="s">
        <v>270</v>
      </c>
      <c r="AU374" s="246" t="s">
        <v>87</v>
      </c>
      <c r="AY374" s="14" t="s">
        <v>177</v>
      </c>
      <c r="BE374" s="247">
        <f>IF(N374="základná",J374,0)</f>
        <v>0</v>
      </c>
      <c r="BF374" s="247">
        <f>IF(N374="znížená",J374,0)</f>
        <v>0</v>
      </c>
      <c r="BG374" s="247">
        <f>IF(N374="zákl. prenesená",J374,0)</f>
        <v>0</v>
      </c>
      <c r="BH374" s="247">
        <f>IF(N374="zníž. prenesená",J374,0)</f>
        <v>0</v>
      </c>
      <c r="BI374" s="247">
        <f>IF(N374="nulová",J374,0)</f>
        <v>0</v>
      </c>
      <c r="BJ374" s="14" t="s">
        <v>87</v>
      </c>
      <c r="BK374" s="247">
        <f>ROUND(I374*H374,2)</f>
        <v>0</v>
      </c>
      <c r="BL374" s="14" t="s">
        <v>183</v>
      </c>
      <c r="BM374" s="246" t="s">
        <v>1311</v>
      </c>
    </row>
    <row r="375" s="2" customFormat="1" ht="16.5" customHeight="1">
      <c r="A375" s="35"/>
      <c r="B375" s="36"/>
      <c r="C375" s="234" t="s">
        <v>1135</v>
      </c>
      <c r="D375" s="234" t="s">
        <v>179</v>
      </c>
      <c r="E375" s="235" t="s">
        <v>2697</v>
      </c>
      <c r="F375" s="236" t="s">
        <v>2698</v>
      </c>
      <c r="G375" s="237" t="s">
        <v>371</v>
      </c>
      <c r="H375" s="238">
        <v>14</v>
      </c>
      <c r="I375" s="239"/>
      <c r="J375" s="240">
        <f>ROUND(I375*H375,2)</f>
        <v>0</v>
      </c>
      <c r="K375" s="241"/>
      <c r="L375" s="41"/>
      <c r="M375" s="242" t="s">
        <v>1</v>
      </c>
      <c r="N375" s="243" t="s">
        <v>40</v>
      </c>
      <c r="O375" s="94"/>
      <c r="P375" s="244">
        <f>O375*H375</f>
        <v>0</v>
      </c>
      <c r="Q375" s="244">
        <v>0</v>
      </c>
      <c r="R375" s="244">
        <f>Q375*H375</f>
        <v>0</v>
      </c>
      <c r="S375" s="244">
        <v>0</v>
      </c>
      <c r="T375" s="245">
        <f>S375*H375</f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246" t="s">
        <v>183</v>
      </c>
      <c r="AT375" s="246" t="s">
        <v>179</v>
      </c>
      <c r="AU375" s="246" t="s">
        <v>87</v>
      </c>
      <c r="AY375" s="14" t="s">
        <v>177</v>
      </c>
      <c r="BE375" s="247">
        <f>IF(N375="základná",J375,0)</f>
        <v>0</v>
      </c>
      <c r="BF375" s="247">
        <f>IF(N375="znížená",J375,0)</f>
        <v>0</v>
      </c>
      <c r="BG375" s="247">
        <f>IF(N375="zákl. prenesená",J375,0)</f>
        <v>0</v>
      </c>
      <c r="BH375" s="247">
        <f>IF(N375="zníž. prenesená",J375,0)</f>
        <v>0</v>
      </c>
      <c r="BI375" s="247">
        <f>IF(N375="nulová",J375,0)</f>
        <v>0</v>
      </c>
      <c r="BJ375" s="14" t="s">
        <v>87</v>
      </c>
      <c r="BK375" s="247">
        <f>ROUND(I375*H375,2)</f>
        <v>0</v>
      </c>
      <c r="BL375" s="14" t="s">
        <v>183</v>
      </c>
      <c r="BM375" s="246" t="s">
        <v>2699</v>
      </c>
    </row>
    <row r="376" s="2" customFormat="1" ht="16.5" customHeight="1">
      <c r="A376" s="35"/>
      <c r="B376" s="36"/>
      <c r="C376" s="248" t="s">
        <v>1139</v>
      </c>
      <c r="D376" s="248" t="s">
        <v>270</v>
      </c>
      <c r="E376" s="249" t="s">
        <v>2700</v>
      </c>
      <c r="F376" s="250" t="s">
        <v>2698</v>
      </c>
      <c r="G376" s="251" t="s">
        <v>371</v>
      </c>
      <c r="H376" s="252">
        <v>14</v>
      </c>
      <c r="I376" s="253"/>
      <c r="J376" s="254">
        <f>ROUND(I376*H376,2)</f>
        <v>0</v>
      </c>
      <c r="K376" s="255"/>
      <c r="L376" s="256"/>
      <c r="M376" s="257" t="s">
        <v>1</v>
      </c>
      <c r="N376" s="258" t="s">
        <v>40</v>
      </c>
      <c r="O376" s="94"/>
      <c r="P376" s="244">
        <f>O376*H376</f>
        <v>0</v>
      </c>
      <c r="Q376" s="244">
        <v>0</v>
      </c>
      <c r="R376" s="244">
        <f>Q376*H376</f>
        <v>0</v>
      </c>
      <c r="S376" s="244">
        <v>0</v>
      </c>
      <c r="T376" s="245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46" t="s">
        <v>208</v>
      </c>
      <c r="AT376" s="246" t="s">
        <v>270</v>
      </c>
      <c r="AU376" s="246" t="s">
        <v>87</v>
      </c>
      <c r="AY376" s="14" t="s">
        <v>177</v>
      </c>
      <c r="BE376" s="247">
        <f>IF(N376="základná",J376,0)</f>
        <v>0</v>
      </c>
      <c r="BF376" s="247">
        <f>IF(N376="znížená",J376,0)</f>
        <v>0</v>
      </c>
      <c r="BG376" s="247">
        <f>IF(N376="zákl. prenesená",J376,0)</f>
        <v>0</v>
      </c>
      <c r="BH376" s="247">
        <f>IF(N376="zníž. prenesená",J376,0)</f>
        <v>0</v>
      </c>
      <c r="BI376" s="247">
        <f>IF(N376="nulová",J376,0)</f>
        <v>0</v>
      </c>
      <c r="BJ376" s="14" t="s">
        <v>87</v>
      </c>
      <c r="BK376" s="247">
        <f>ROUND(I376*H376,2)</f>
        <v>0</v>
      </c>
      <c r="BL376" s="14" t="s">
        <v>183</v>
      </c>
      <c r="BM376" s="246" t="s">
        <v>1321</v>
      </c>
    </row>
    <row r="377" s="2" customFormat="1" ht="16.5" customHeight="1">
      <c r="A377" s="35"/>
      <c r="B377" s="36"/>
      <c r="C377" s="234" t="s">
        <v>1143</v>
      </c>
      <c r="D377" s="234" t="s">
        <v>179</v>
      </c>
      <c r="E377" s="235" t="s">
        <v>2701</v>
      </c>
      <c r="F377" s="236" t="s">
        <v>2702</v>
      </c>
      <c r="G377" s="237" t="s">
        <v>371</v>
      </c>
      <c r="H377" s="238">
        <v>14</v>
      </c>
      <c r="I377" s="239"/>
      <c r="J377" s="240">
        <f>ROUND(I377*H377,2)</f>
        <v>0</v>
      </c>
      <c r="K377" s="241"/>
      <c r="L377" s="41"/>
      <c r="M377" s="242" t="s">
        <v>1</v>
      </c>
      <c r="N377" s="243" t="s">
        <v>40</v>
      </c>
      <c r="O377" s="94"/>
      <c r="P377" s="244">
        <f>O377*H377</f>
        <v>0</v>
      </c>
      <c r="Q377" s="244">
        <v>0</v>
      </c>
      <c r="R377" s="244">
        <f>Q377*H377</f>
        <v>0</v>
      </c>
      <c r="S377" s="244">
        <v>0</v>
      </c>
      <c r="T377" s="245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246" t="s">
        <v>183</v>
      </c>
      <c r="AT377" s="246" t="s">
        <v>179</v>
      </c>
      <c r="AU377" s="246" t="s">
        <v>87</v>
      </c>
      <c r="AY377" s="14" t="s">
        <v>177</v>
      </c>
      <c r="BE377" s="247">
        <f>IF(N377="základná",J377,0)</f>
        <v>0</v>
      </c>
      <c r="BF377" s="247">
        <f>IF(N377="znížená",J377,0)</f>
        <v>0</v>
      </c>
      <c r="BG377" s="247">
        <f>IF(N377="zákl. prenesená",J377,0)</f>
        <v>0</v>
      </c>
      <c r="BH377" s="247">
        <f>IF(N377="zníž. prenesená",J377,0)</f>
        <v>0</v>
      </c>
      <c r="BI377" s="247">
        <f>IF(N377="nulová",J377,0)</f>
        <v>0</v>
      </c>
      <c r="BJ377" s="14" t="s">
        <v>87</v>
      </c>
      <c r="BK377" s="247">
        <f>ROUND(I377*H377,2)</f>
        <v>0</v>
      </c>
      <c r="BL377" s="14" t="s">
        <v>183</v>
      </c>
      <c r="BM377" s="246" t="s">
        <v>2703</v>
      </c>
    </row>
    <row r="378" s="2" customFormat="1" ht="16.5" customHeight="1">
      <c r="A378" s="35"/>
      <c r="B378" s="36"/>
      <c r="C378" s="248" t="s">
        <v>1147</v>
      </c>
      <c r="D378" s="248" t="s">
        <v>270</v>
      </c>
      <c r="E378" s="249" t="s">
        <v>2704</v>
      </c>
      <c r="F378" s="250" t="s">
        <v>2702</v>
      </c>
      <c r="G378" s="251" t="s">
        <v>371</v>
      </c>
      <c r="H378" s="252">
        <v>14</v>
      </c>
      <c r="I378" s="253"/>
      <c r="J378" s="254">
        <f>ROUND(I378*H378,2)</f>
        <v>0</v>
      </c>
      <c r="K378" s="255"/>
      <c r="L378" s="256"/>
      <c r="M378" s="257" t="s">
        <v>1</v>
      </c>
      <c r="N378" s="258" t="s">
        <v>40</v>
      </c>
      <c r="O378" s="94"/>
      <c r="P378" s="244">
        <f>O378*H378</f>
        <v>0</v>
      </c>
      <c r="Q378" s="244">
        <v>0</v>
      </c>
      <c r="R378" s="244">
        <f>Q378*H378</f>
        <v>0</v>
      </c>
      <c r="S378" s="244">
        <v>0</v>
      </c>
      <c r="T378" s="245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46" t="s">
        <v>208</v>
      </c>
      <c r="AT378" s="246" t="s">
        <v>270</v>
      </c>
      <c r="AU378" s="246" t="s">
        <v>87</v>
      </c>
      <c r="AY378" s="14" t="s">
        <v>177</v>
      </c>
      <c r="BE378" s="247">
        <f>IF(N378="základná",J378,0)</f>
        <v>0</v>
      </c>
      <c r="BF378" s="247">
        <f>IF(N378="znížená",J378,0)</f>
        <v>0</v>
      </c>
      <c r="BG378" s="247">
        <f>IF(N378="zákl. prenesená",J378,0)</f>
        <v>0</v>
      </c>
      <c r="BH378" s="247">
        <f>IF(N378="zníž. prenesená",J378,0)</f>
        <v>0</v>
      </c>
      <c r="BI378" s="247">
        <f>IF(N378="nulová",J378,0)</f>
        <v>0</v>
      </c>
      <c r="BJ378" s="14" t="s">
        <v>87</v>
      </c>
      <c r="BK378" s="247">
        <f>ROUND(I378*H378,2)</f>
        <v>0</v>
      </c>
      <c r="BL378" s="14" t="s">
        <v>183</v>
      </c>
      <c r="BM378" s="246" t="s">
        <v>1329</v>
      </c>
    </row>
    <row r="379" s="2" customFormat="1" ht="16.5" customHeight="1">
      <c r="A379" s="35"/>
      <c r="B379" s="36"/>
      <c r="C379" s="234" t="s">
        <v>1151</v>
      </c>
      <c r="D379" s="234" t="s">
        <v>179</v>
      </c>
      <c r="E379" s="235" t="s">
        <v>2705</v>
      </c>
      <c r="F379" s="236" t="s">
        <v>2706</v>
      </c>
      <c r="G379" s="237" t="s">
        <v>371</v>
      </c>
      <c r="H379" s="238">
        <v>7</v>
      </c>
      <c r="I379" s="239"/>
      <c r="J379" s="240">
        <f>ROUND(I379*H379,2)</f>
        <v>0</v>
      </c>
      <c r="K379" s="241"/>
      <c r="L379" s="41"/>
      <c r="M379" s="242" t="s">
        <v>1</v>
      </c>
      <c r="N379" s="243" t="s">
        <v>40</v>
      </c>
      <c r="O379" s="94"/>
      <c r="P379" s="244">
        <f>O379*H379</f>
        <v>0</v>
      </c>
      <c r="Q379" s="244">
        <v>0</v>
      </c>
      <c r="R379" s="244">
        <f>Q379*H379</f>
        <v>0</v>
      </c>
      <c r="S379" s="244">
        <v>0</v>
      </c>
      <c r="T379" s="245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246" t="s">
        <v>183</v>
      </c>
      <c r="AT379" s="246" t="s">
        <v>179</v>
      </c>
      <c r="AU379" s="246" t="s">
        <v>87</v>
      </c>
      <c r="AY379" s="14" t="s">
        <v>177</v>
      </c>
      <c r="BE379" s="247">
        <f>IF(N379="základná",J379,0)</f>
        <v>0</v>
      </c>
      <c r="BF379" s="247">
        <f>IF(N379="znížená",J379,0)</f>
        <v>0</v>
      </c>
      <c r="BG379" s="247">
        <f>IF(N379="zákl. prenesená",J379,0)</f>
        <v>0</v>
      </c>
      <c r="BH379" s="247">
        <f>IF(N379="zníž. prenesená",J379,0)</f>
        <v>0</v>
      </c>
      <c r="BI379" s="247">
        <f>IF(N379="nulová",J379,0)</f>
        <v>0</v>
      </c>
      <c r="BJ379" s="14" t="s">
        <v>87</v>
      </c>
      <c r="BK379" s="247">
        <f>ROUND(I379*H379,2)</f>
        <v>0</v>
      </c>
      <c r="BL379" s="14" t="s">
        <v>183</v>
      </c>
      <c r="BM379" s="246" t="s">
        <v>2707</v>
      </c>
    </row>
    <row r="380" s="2" customFormat="1" ht="16.5" customHeight="1">
      <c r="A380" s="35"/>
      <c r="B380" s="36"/>
      <c r="C380" s="248" t="s">
        <v>1156</v>
      </c>
      <c r="D380" s="248" t="s">
        <v>270</v>
      </c>
      <c r="E380" s="249" t="s">
        <v>2708</v>
      </c>
      <c r="F380" s="250" t="s">
        <v>2706</v>
      </c>
      <c r="G380" s="251" t="s">
        <v>371</v>
      </c>
      <c r="H380" s="252">
        <v>7</v>
      </c>
      <c r="I380" s="253"/>
      <c r="J380" s="254">
        <f>ROUND(I380*H380,2)</f>
        <v>0</v>
      </c>
      <c r="K380" s="255"/>
      <c r="L380" s="256"/>
      <c r="M380" s="257" t="s">
        <v>1</v>
      </c>
      <c r="N380" s="258" t="s">
        <v>40</v>
      </c>
      <c r="O380" s="94"/>
      <c r="P380" s="244">
        <f>O380*H380</f>
        <v>0</v>
      </c>
      <c r="Q380" s="244">
        <v>0</v>
      </c>
      <c r="R380" s="244">
        <f>Q380*H380</f>
        <v>0</v>
      </c>
      <c r="S380" s="244">
        <v>0</v>
      </c>
      <c r="T380" s="245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46" t="s">
        <v>208</v>
      </c>
      <c r="AT380" s="246" t="s">
        <v>270</v>
      </c>
      <c r="AU380" s="246" t="s">
        <v>87</v>
      </c>
      <c r="AY380" s="14" t="s">
        <v>177</v>
      </c>
      <c r="BE380" s="247">
        <f>IF(N380="základná",J380,0)</f>
        <v>0</v>
      </c>
      <c r="BF380" s="247">
        <f>IF(N380="znížená",J380,0)</f>
        <v>0</v>
      </c>
      <c r="BG380" s="247">
        <f>IF(N380="zákl. prenesená",J380,0)</f>
        <v>0</v>
      </c>
      <c r="BH380" s="247">
        <f>IF(N380="zníž. prenesená",J380,0)</f>
        <v>0</v>
      </c>
      <c r="BI380" s="247">
        <f>IF(N380="nulová",J380,0)</f>
        <v>0</v>
      </c>
      <c r="BJ380" s="14" t="s">
        <v>87</v>
      </c>
      <c r="BK380" s="247">
        <f>ROUND(I380*H380,2)</f>
        <v>0</v>
      </c>
      <c r="BL380" s="14" t="s">
        <v>183</v>
      </c>
      <c r="BM380" s="246" t="s">
        <v>1339</v>
      </c>
    </row>
    <row r="381" s="2" customFormat="1" ht="16.5" customHeight="1">
      <c r="A381" s="35"/>
      <c r="B381" s="36"/>
      <c r="C381" s="234" t="s">
        <v>1160</v>
      </c>
      <c r="D381" s="234" t="s">
        <v>179</v>
      </c>
      <c r="E381" s="235" t="s">
        <v>2709</v>
      </c>
      <c r="F381" s="236" t="s">
        <v>2710</v>
      </c>
      <c r="G381" s="237" t="s">
        <v>371</v>
      </c>
      <c r="H381" s="238">
        <v>7</v>
      </c>
      <c r="I381" s="239"/>
      <c r="J381" s="240">
        <f>ROUND(I381*H381,2)</f>
        <v>0</v>
      </c>
      <c r="K381" s="241"/>
      <c r="L381" s="41"/>
      <c r="M381" s="242" t="s">
        <v>1</v>
      </c>
      <c r="N381" s="243" t="s">
        <v>40</v>
      </c>
      <c r="O381" s="94"/>
      <c r="P381" s="244">
        <f>O381*H381</f>
        <v>0</v>
      </c>
      <c r="Q381" s="244">
        <v>0</v>
      </c>
      <c r="R381" s="244">
        <f>Q381*H381</f>
        <v>0</v>
      </c>
      <c r="S381" s="244">
        <v>0</v>
      </c>
      <c r="T381" s="245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246" t="s">
        <v>183</v>
      </c>
      <c r="AT381" s="246" t="s">
        <v>179</v>
      </c>
      <c r="AU381" s="246" t="s">
        <v>87</v>
      </c>
      <c r="AY381" s="14" t="s">
        <v>177</v>
      </c>
      <c r="BE381" s="247">
        <f>IF(N381="základná",J381,0)</f>
        <v>0</v>
      </c>
      <c r="BF381" s="247">
        <f>IF(N381="znížená",J381,0)</f>
        <v>0</v>
      </c>
      <c r="BG381" s="247">
        <f>IF(N381="zákl. prenesená",J381,0)</f>
        <v>0</v>
      </c>
      <c r="BH381" s="247">
        <f>IF(N381="zníž. prenesená",J381,0)</f>
        <v>0</v>
      </c>
      <c r="BI381" s="247">
        <f>IF(N381="nulová",J381,0)</f>
        <v>0</v>
      </c>
      <c r="BJ381" s="14" t="s">
        <v>87</v>
      </c>
      <c r="BK381" s="247">
        <f>ROUND(I381*H381,2)</f>
        <v>0</v>
      </c>
      <c r="BL381" s="14" t="s">
        <v>183</v>
      </c>
      <c r="BM381" s="246" t="s">
        <v>2711</v>
      </c>
    </row>
    <row r="382" s="2" customFormat="1" ht="16.5" customHeight="1">
      <c r="A382" s="35"/>
      <c r="B382" s="36"/>
      <c r="C382" s="248" t="s">
        <v>1164</v>
      </c>
      <c r="D382" s="248" t="s">
        <v>270</v>
      </c>
      <c r="E382" s="249" t="s">
        <v>2712</v>
      </c>
      <c r="F382" s="250" t="s">
        <v>2710</v>
      </c>
      <c r="G382" s="251" t="s">
        <v>371</v>
      </c>
      <c r="H382" s="252">
        <v>7</v>
      </c>
      <c r="I382" s="253"/>
      <c r="J382" s="254">
        <f>ROUND(I382*H382,2)</f>
        <v>0</v>
      </c>
      <c r="K382" s="255"/>
      <c r="L382" s="256"/>
      <c r="M382" s="257" t="s">
        <v>1</v>
      </c>
      <c r="N382" s="258" t="s">
        <v>40</v>
      </c>
      <c r="O382" s="94"/>
      <c r="P382" s="244">
        <f>O382*H382</f>
        <v>0</v>
      </c>
      <c r="Q382" s="244">
        <v>0</v>
      </c>
      <c r="R382" s="244">
        <f>Q382*H382</f>
        <v>0</v>
      </c>
      <c r="S382" s="244">
        <v>0</v>
      </c>
      <c r="T382" s="245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46" t="s">
        <v>208</v>
      </c>
      <c r="AT382" s="246" t="s">
        <v>270</v>
      </c>
      <c r="AU382" s="246" t="s">
        <v>87</v>
      </c>
      <c r="AY382" s="14" t="s">
        <v>177</v>
      </c>
      <c r="BE382" s="247">
        <f>IF(N382="základná",J382,0)</f>
        <v>0</v>
      </c>
      <c r="BF382" s="247">
        <f>IF(N382="znížená",J382,0)</f>
        <v>0</v>
      </c>
      <c r="BG382" s="247">
        <f>IF(N382="zákl. prenesená",J382,0)</f>
        <v>0</v>
      </c>
      <c r="BH382" s="247">
        <f>IF(N382="zníž. prenesená",J382,0)</f>
        <v>0</v>
      </c>
      <c r="BI382" s="247">
        <f>IF(N382="nulová",J382,0)</f>
        <v>0</v>
      </c>
      <c r="BJ382" s="14" t="s">
        <v>87</v>
      </c>
      <c r="BK382" s="247">
        <f>ROUND(I382*H382,2)</f>
        <v>0</v>
      </c>
      <c r="BL382" s="14" t="s">
        <v>183</v>
      </c>
      <c r="BM382" s="246" t="s">
        <v>1347</v>
      </c>
    </row>
    <row r="383" s="2" customFormat="1" ht="16.5" customHeight="1">
      <c r="A383" s="35"/>
      <c r="B383" s="36"/>
      <c r="C383" s="234" t="s">
        <v>1166</v>
      </c>
      <c r="D383" s="234" t="s">
        <v>179</v>
      </c>
      <c r="E383" s="235" t="s">
        <v>2713</v>
      </c>
      <c r="F383" s="236" t="s">
        <v>2714</v>
      </c>
      <c r="G383" s="237" t="s">
        <v>371</v>
      </c>
      <c r="H383" s="238">
        <v>7</v>
      </c>
      <c r="I383" s="239"/>
      <c r="J383" s="240">
        <f>ROUND(I383*H383,2)</f>
        <v>0</v>
      </c>
      <c r="K383" s="241"/>
      <c r="L383" s="41"/>
      <c r="M383" s="242" t="s">
        <v>1</v>
      </c>
      <c r="N383" s="243" t="s">
        <v>40</v>
      </c>
      <c r="O383" s="94"/>
      <c r="P383" s="244">
        <f>O383*H383</f>
        <v>0</v>
      </c>
      <c r="Q383" s="244">
        <v>0</v>
      </c>
      <c r="R383" s="244">
        <f>Q383*H383</f>
        <v>0</v>
      </c>
      <c r="S383" s="244">
        <v>0</v>
      </c>
      <c r="T383" s="245">
        <f>S383*H383</f>
        <v>0</v>
      </c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R383" s="246" t="s">
        <v>183</v>
      </c>
      <c r="AT383" s="246" t="s">
        <v>179</v>
      </c>
      <c r="AU383" s="246" t="s">
        <v>87</v>
      </c>
      <c r="AY383" s="14" t="s">
        <v>177</v>
      </c>
      <c r="BE383" s="247">
        <f>IF(N383="základná",J383,0)</f>
        <v>0</v>
      </c>
      <c r="BF383" s="247">
        <f>IF(N383="znížená",J383,0)</f>
        <v>0</v>
      </c>
      <c r="BG383" s="247">
        <f>IF(N383="zákl. prenesená",J383,0)</f>
        <v>0</v>
      </c>
      <c r="BH383" s="247">
        <f>IF(N383="zníž. prenesená",J383,0)</f>
        <v>0</v>
      </c>
      <c r="BI383" s="247">
        <f>IF(N383="nulová",J383,0)</f>
        <v>0</v>
      </c>
      <c r="BJ383" s="14" t="s">
        <v>87</v>
      </c>
      <c r="BK383" s="247">
        <f>ROUND(I383*H383,2)</f>
        <v>0</v>
      </c>
      <c r="BL383" s="14" t="s">
        <v>183</v>
      </c>
      <c r="BM383" s="246" t="s">
        <v>2715</v>
      </c>
    </row>
    <row r="384" s="2" customFormat="1" ht="16.5" customHeight="1">
      <c r="A384" s="35"/>
      <c r="B384" s="36"/>
      <c r="C384" s="248" t="s">
        <v>1170</v>
      </c>
      <c r="D384" s="248" t="s">
        <v>270</v>
      </c>
      <c r="E384" s="249" t="s">
        <v>2716</v>
      </c>
      <c r="F384" s="250" t="s">
        <v>2714</v>
      </c>
      <c r="G384" s="251" t="s">
        <v>371</v>
      </c>
      <c r="H384" s="252">
        <v>7</v>
      </c>
      <c r="I384" s="253"/>
      <c r="J384" s="254">
        <f>ROUND(I384*H384,2)</f>
        <v>0</v>
      </c>
      <c r="K384" s="255"/>
      <c r="L384" s="256"/>
      <c r="M384" s="257" t="s">
        <v>1</v>
      </c>
      <c r="N384" s="258" t="s">
        <v>40</v>
      </c>
      <c r="O384" s="94"/>
      <c r="P384" s="244">
        <f>O384*H384</f>
        <v>0</v>
      </c>
      <c r="Q384" s="244">
        <v>0</v>
      </c>
      <c r="R384" s="244">
        <f>Q384*H384</f>
        <v>0</v>
      </c>
      <c r="S384" s="244">
        <v>0</v>
      </c>
      <c r="T384" s="245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46" t="s">
        <v>208</v>
      </c>
      <c r="AT384" s="246" t="s">
        <v>270</v>
      </c>
      <c r="AU384" s="246" t="s">
        <v>87</v>
      </c>
      <c r="AY384" s="14" t="s">
        <v>177</v>
      </c>
      <c r="BE384" s="247">
        <f>IF(N384="základná",J384,0)</f>
        <v>0</v>
      </c>
      <c r="BF384" s="247">
        <f>IF(N384="znížená",J384,0)</f>
        <v>0</v>
      </c>
      <c r="BG384" s="247">
        <f>IF(N384="zákl. prenesená",J384,0)</f>
        <v>0</v>
      </c>
      <c r="BH384" s="247">
        <f>IF(N384="zníž. prenesená",J384,0)</f>
        <v>0</v>
      </c>
      <c r="BI384" s="247">
        <f>IF(N384="nulová",J384,0)</f>
        <v>0</v>
      </c>
      <c r="BJ384" s="14" t="s">
        <v>87</v>
      </c>
      <c r="BK384" s="247">
        <f>ROUND(I384*H384,2)</f>
        <v>0</v>
      </c>
      <c r="BL384" s="14" t="s">
        <v>183</v>
      </c>
      <c r="BM384" s="246" t="s">
        <v>1355</v>
      </c>
    </row>
    <row r="385" s="2" customFormat="1" ht="16.5" customHeight="1">
      <c r="A385" s="35"/>
      <c r="B385" s="36"/>
      <c r="C385" s="234" t="s">
        <v>1174</v>
      </c>
      <c r="D385" s="234" t="s">
        <v>179</v>
      </c>
      <c r="E385" s="235" t="s">
        <v>2717</v>
      </c>
      <c r="F385" s="236" t="s">
        <v>2718</v>
      </c>
      <c r="G385" s="237" t="s">
        <v>371</v>
      </c>
      <c r="H385" s="238">
        <v>339</v>
      </c>
      <c r="I385" s="239"/>
      <c r="J385" s="240">
        <f>ROUND(I385*H385,2)</f>
        <v>0</v>
      </c>
      <c r="K385" s="241"/>
      <c r="L385" s="41"/>
      <c r="M385" s="242" t="s">
        <v>1</v>
      </c>
      <c r="N385" s="243" t="s">
        <v>40</v>
      </c>
      <c r="O385" s="94"/>
      <c r="P385" s="244">
        <f>O385*H385</f>
        <v>0</v>
      </c>
      <c r="Q385" s="244">
        <v>0</v>
      </c>
      <c r="R385" s="244">
        <f>Q385*H385</f>
        <v>0</v>
      </c>
      <c r="S385" s="244">
        <v>0</v>
      </c>
      <c r="T385" s="245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246" t="s">
        <v>183</v>
      </c>
      <c r="AT385" s="246" t="s">
        <v>179</v>
      </c>
      <c r="AU385" s="246" t="s">
        <v>87</v>
      </c>
      <c r="AY385" s="14" t="s">
        <v>177</v>
      </c>
      <c r="BE385" s="247">
        <f>IF(N385="základná",J385,0)</f>
        <v>0</v>
      </c>
      <c r="BF385" s="247">
        <f>IF(N385="znížená",J385,0)</f>
        <v>0</v>
      </c>
      <c r="BG385" s="247">
        <f>IF(N385="zákl. prenesená",J385,0)</f>
        <v>0</v>
      </c>
      <c r="BH385" s="247">
        <f>IF(N385="zníž. prenesená",J385,0)</f>
        <v>0</v>
      </c>
      <c r="BI385" s="247">
        <f>IF(N385="nulová",J385,0)</f>
        <v>0</v>
      </c>
      <c r="BJ385" s="14" t="s">
        <v>87</v>
      </c>
      <c r="BK385" s="247">
        <f>ROUND(I385*H385,2)</f>
        <v>0</v>
      </c>
      <c r="BL385" s="14" t="s">
        <v>183</v>
      </c>
      <c r="BM385" s="246" t="s">
        <v>2719</v>
      </c>
    </row>
    <row r="386" s="2" customFormat="1" ht="16.5" customHeight="1">
      <c r="A386" s="35"/>
      <c r="B386" s="36"/>
      <c r="C386" s="248" t="s">
        <v>1178</v>
      </c>
      <c r="D386" s="248" t="s">
        <v>270</v>
      </c>
      <c r="E386" s="249" t="s">
        <v>2720</v>
      </c>
      <c r="F386" s="250" t="s">
        <v>2718</v>
      </c>
      <c r="G386" s="251" t="s">
        <v>371</v>
      </c>
      <c r="H386" s="252">
        <v>339</v>
      </c>
      <c r="I386" s="253"/>
      <c r="J386" s="254">
        <f>ROUND(I386*H386,2)</f>
        <v>0</v>
      </c>
      <c r="K386" s="255"/>
      <c r="L386" s="256"/>
      <c r="M386" s="257" t="s">
        <v>1</v>
      </c>
      <c r="N386" s="258" t="s">
        <v>40</v>
      </c>
      <c r="O386" s="94"/>
      <c r="P386" s="244">
        <f>O386*H386</f>
        <v>0</v>
      </c>
      <c r="Q386" s="244">
        <v>0</v>
      </c>
      <c r="R386" s="244">
        <f>Q386*H386</f>
        <v>0</v>
      </c>
      <c r="S386" s="244">
        <v>0</v>
      </c>
      <c r="T386" s="245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246" t="s">
        <v>208</v>
      </c>
      <c r="AT386" s="246" t="s">
        <v>270</v>
      </c>
      <c r="AU386" s="246" t="s">
        <v>87</v>
      </c>
      <c r="AY386" s="14" t="s">
        <v>177</v>
      </c>
      <c r="BE386" s="247">
        <f>IF(N386="základná",J386,0)</f>
        <v>0</v>
      </c>
      <c r="BF386" s="247">
        <f>IF(N386="znížená",J386,0)</f>
        <v>0</v>
      </c>
      <c r="BG386" s="247">
        <f>IF(N386="zákl. prenesená",J386,0)</f>
        <v>0</v>
      </c>
      <c r="BH386" s="247">
        <f>IF(N386="zníž. prenesená",J386,0)</f>
        <v>0</v>
      </c>
      <c r="BI386" s="247">
        <f>IF(N386="nulová",J386,0)</f>
        <v>0</v>
      </c>
      <c r="BJ386" s="14" t="s">
        <v>87</v>
      </c>
      <c r="BK386" s="247">
        <f>ROUND(I386*H386,2)</f>
        <v>0</v>
      </c>
      <c r="BL386" s="14" t="s">
        <v>183</v>
      </c>
      <c r="BM386" s="246" t="s">
        <v>1363</v>
      </c>
    </row>
    <row r="387" s="2" customFormat="1" ht="16.5" customHeight="1">
      <c r="A387" s="35"/>
      <c r="B387" s="36"/>
      <c r="C387" s="234" t="s">
        <v>1182</v>
      </c>
      <c r="D387" s="234" t="s">
        <v>179</v>
      </c>
      <c r="E387" s="235" t="s">
        <v>2721</v>
      </c>
      <c r="F387" s="236" t="s">
        <v>2722</v>
      </c>
      <c r="G387" s="237" t="s">
        <v>182</v>
      </c>
      <c r="H387" s="238">
        <v>140</v>
      </c>
      <c r="I387" s="239"/>
      <c r="J387" s="240">
        <f>ROUND(I387*H387,2)</f>
        <v>0</v>
      </c>
      <c r="K387" s="241"/>
      <c r="L387" s="41"/>
      <c r="M387" s="242" t="s">
        <v>1</v>
      </c>
      <c r="N387" s="243" t="s">
        <v>40</v>
      </c>
      <c r="O387" s="94"/>
      <c r="P387" s="244">
        <f>O387*H387</f>
        <v>0</v>
      </c>
      <c r="Q387" s="244">
        <v>0</v>
      </c>
      <c r="R387" s="244">
        <f>Q387*H387</f>
        <v>0</v>
      </c>
      <c r="S387" s="244">
        <v>0</v>
      </c>
      <c r="T387" s="245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246" t="s">
        <v>183</v>
      </c>
      <c r="AT387" s="246" t="s">
        <v>179</v>
      </c>
      <c r="AU387" s="246" t="s">
        <v>87</v>
      </c>
      <c r="AY387" s="14" t="s">
        <v>177</v>
      </c>
      <c r="BE387" s="247">
        <f>IF(N387="základná",J387,0)</f>
        <v>0</v>
      </c>
      <c r="BF387" s="247">
        <f>IF(N387="znížená",J387,0)</f>
        <v>0</v>
      </c>
      <c r="BG387" s="247">
        <f>IF(N387="zákl. prenesená",J387,0)</f>
        <v>0</v>
      </c>
      <c r="BH387" s="247">
        <f>IF(N387="zníž. prenesená",J387,0)</f>
        <v>0</v>
      </c>
      <c r="BI387" s="247">
        <f>IF(N387="nulová",J387,0)</f>
        <v>0</v>
      </c>
      <c r="BJ387" s="14" t="s">
        <v>87</v>
      </c>
      <c r="BK387" s="247">
        <f>ROUND(I387*H387,2)</f>
        <v>0</v>
      </c>
      <c r="BL387" s="14" t="s">
        <v>183</v>
      </c>
      <c r="BM387" s="246" t="s">
        <v>2723</v>
      </c>
    </row>
    <row r="388" s="2" customFormat="1" ht="16.5" customHeight="1">
      <c r="A388" s="35"/>
      <c r="B388" s="36"/>
      <c r="C388" s="248" t="s">
        <v>1188</v>
      </c>
      <c r="D388" s="248" t="s">
        <v>270</v>
      </c>
      <c r="E388" s="249" t="s">
        <v>2724</v>
      </c>
      <c r="F388" s="250" t="s">
        <v>2722</v>
      </c>
      <c r="G388" s="251" t="s">
        <v>182</v>
      </c>
      <c r="H388" s="252">
        <v>140</v>
      </c>
      <c r="I388" s="253"/>
      <c r="J388" s="254">
        <f>ROUND(I388*H388,2)</f>
        <v>0</v>
      </c>
      <c r="K388" s="255"/>
      <c r="L388" s="256"/>
      <c r="M388" s="257" t="s">
        <v>1</v>
      </c>
      <c r="N388" s="258" t="s">
        <v>40</v>
      </c>
      <c r="O388" s="94"/>
      <c r="P388" s="244">
        <f>O388*H388</f>
        <v>0</v>
      </c>
      <c r="Q388" s="244">
        <v>0</v>
      </c>
      <c r="R388" s="244">
        <f>Q388*H388</f>
        <v>0</v>
      </c>
      <c r="S388" s="244">
        <v>0</v>
      </c>
      <c r="T388" s="245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246" t="s">
        <v>208</v>
      </c>
      <c r="AT388" s="246" t="s">
        <v>270</v>
      </c>
      <c r="AU388" s="246" t="s">
        <v>87</v>
      </c>
      <c r="AY388" s="14" t="s">
        <v>177</v>
      </c>
      <c r="BE388" s="247">
        <f>IF(N388="základná",J388,0)</f>
        <v>0</v>
      </c>
      <c r="BF388" s="247">
        <f>IF(N388="znížená",J388,0)</f>
        <v>0</v>
      </c>
      <c r="BG388" s="247">
        <f>IF(N388="zákl. prenesená",J388,0)</f>
        <v>0</v>
      </c>
      <c r="BH388" s="247">
        <f>IF(N388="zníž. prenesená",J388,0)</f>
        <v>0</v>
      </c>
      <c r="BI388" s="247">
        <f>IF(N388="nulová",J388,0)</f>
        <v>0</v>
      </c>
      <c r="BJ388" s="14" t="s">
        <v>87</v>
      </c>
      <c r="BK388" s="247">
        <f>ROUND(I388*H388,2)</f>
        <v>0</v>
      </c>
      <c r="BL388" s="14" t="s">
        <v>183</v>
      </c>
      <c r="BM388" s="246" t="s">
        <v>1371</v>
      </c>
    </row>
    <row r="389" s="2" customFormat="1" ht="16.5" customHeight="1">
      <c r="A389" s="35"/>
      <c r="B389" s="36"/>
      <c r="C389" s="248" t="s">
        <v>1192</v>
      </c>
      <c r="D389" s="248" t="s">
        <v>270</v>
      </c>
      <c r="E389" s="249" t="s">
        <v>2725</v>
      </c>
      <c r="F389" s="250" t="s">
        <v>2726</v>
      </c>
      <c r="G389" s="251" t="s">
        <v>371</v>
      </c>
      <c r="H389" s="252">
        <v>14</v>
      </c>
      <c r="I389" s="253"/>
      <c r="J389" s="254">
        <f>ROUND(I389*H389,2)</f>
        <v>0</v>
      </c>
      <c r="K389" s="255"/>
      <c r="L389" s="256"/>
      <c r="M389" s="257" t="s">
        <v>1</v>
      </c>
      <c r="N389" s="258" t="s">
        <v>40</v>
      </c>
      <c r="O389" s="94"/>
      <c r="P389" s="244">
        <f>O389*H389</f>
        <v>0</v>
      </c>
      <c r="Q389" s="244">
        <v>0</v>
      </c>
      <c r="R389" s="244">
        <f>Q389*H389</f>
        <v>0</v>
      </c>
      <c r="S389" s="244">
        <v>0</v>
      </c>
      <c r="T389" s="245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246" t="s">
        <v>208</v>
      </c>
      <c r="AT389" s="246" t="s">
        <v>270</v>
      </c>
      <c r="AU389" s="246" t="s">
        <v>87</v>
      </c>
      <c r="AY389" s="14" t="s">
        <v>177</v>
      </c>
      <c r="BE389" s="247">
        <f>IF(N389="základná",J389,0)</f>
        <v>0</v>
      </c>
      <c r="BF389" s="247">
        <f>IF(N389="znížená",J389,0)</f>
        <v>0</v>
      </c>
      <c r="BG389" s="247">
        <f>IF(N389="zákl. prenesená",J389,0)</f>
        <v>0</v>
      </c>
      <c r="BH389" s="247">
        <f>IF(N389="zníž. prenesená",J389,0)</f>
        <v>0</v>
      </c>
      <c r="BI389" s="247">
        <f>IF(N389="nulová",J389,0)</f>
        <v>0</v>
      </c>
      <c r="BJ389" s="14" t="s">
        <v>87</v>
      </c>
      <c r="BK389" s="247">
        <f>ROUND(I389*H389,2)</f>
        <v>0</v>
      </c>
      <c r="BL389" s="14" t="s">
        <v>183</v>
      </c>
      <c r="BM389" s="246" t="s">
        <v>1379</v>
      </c>
    </row>
    <row r="390" s="2" customFormat="1" ht="16.5" customHeight="1">
      <c r="A390" s="35"/>
      <c r="B390" s="36"/>
      <c r="C390" s="234" t="s">
        <v>1196</v>
      </c>
      <c r="D390" s="234" t="s">
        <v>179</v>
      </c>
      <c r="E390" s="235" t="s">
        <v>2727</v>
      </c>
      <c r="F390" s="236" t="s">
        <v>2728</v>
      </c>
      <c r="G390" s="237" t="s">
        <v>371</v>
      </c>
      <c r="H390" s="238">
        <v>14</v>
      </c>
      <c r="I390" s="239"/>
      <c r="J390" s="240">
        <f>ROUND(I390*H390,2)</f>
        <v>0</v>
      </c>
      <c r="K390" s="241"/>
      <c r="L390" s="41"/>
      <c r="M390" s="242" t="s">
        <v>1</v>
      </c>
      <c r="N390" s="243" t="s">
        <v>40</v>
      </c>
      <c r="O390" s="94"/>
      <c r="P390" s="244">
        <f>O390*H390</f>
        <v>0</v>
      </c>
      <c r="Q390" s="244">
        <v>0</v>
      </c>
      <c r="R390" s="244">
        <f>Q390*H390</f>
        <v>0</v>
      </c>
      <c r="S390" s="244">
        <v>0</v>
      </c>
      <c r="T390" s="245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246" t="s">
        <v>183</v>
      </c>
      <c r="AT390" s="246" t="s">
        <v>179</v>
      </c>
      <c r="AU390" s="246" t="s">
        <v>87</v>
      </c>
      <c r="AY390" s="14" t="s">
        <v>177</v>
      </c>
      <c r="BE390" s="247">
        <f>IF(N390="základná",J390,0)</f>
        <v>0</v>
      </c>
      <c r="BF390" s="247">
        <f>IF(N390="znížená",J390,0)</f>
        <v>0</v>
      </c>
      <c r="BG390" s="247">
        <f>IF(N390="zákl. prenesená",J390,0)</f>
        <v>0</v>
      </c>
      <c r="BH390" s="247">
        <f>IF(N390="zníž. prenesená",J390,0)</f>
        <v>0</v>
      </c>
      <c r="BI390" s="247">
        <f>IF(N390="nulová",J390,0)</f>
        <v>0</v>
      </c>
      <c r="BJ390" s="14" t="s">
        <v>87</v>
      </c>
      <c r="BK390" s="247">
        <f>ROUND(I390*H390,2)</f>
        <v>0</v>
      </c>
      <c r="BL390" s="14" t="s">
        <v>183</v>
      </c>
      <c r="BM390" s="246" t="s">
        <v>2729</v>
      </c>
    </row>
    <row r="391" s="2" customFormat="1" ht="16.5" customHeight="1">
      <c r="A391" s="35"/>
      <c r="B391" s="36"/>
      <c r="C391" s="248" t="s">
        <v>1200</v>
      </c>
      <c r="D391" s="248" t="s">
        <v>270</v>
      </c>
      <c r="E391" s="249" t="s">
        <v>2730</v>
      </c>
      <c r="F391" s="250" t="s">
        <v>2728</v>
      </c>
      <c r="G391" s="251" t="s">
        <v>371</v>
      </c>
      <c r="H391" s="252">
        <v>14</v>
      </c>
      <c r="I391" s="253"/>
      <c r="J391" s="254">
        <f>ROUND(I391*H391,2)</f>
        <v>0</v>
      </c>
      <c r="K391" s="255"/>
      <c r="L391" s="256"/>
      <c r="M391" s="257" t="s">
        <v>1</v>
      </c>
      <c r="N391" s="258" t="s">
        <v>40</v>
      </c>
      <c r="O391" s="94"/>
      <c r="P391" s="244">
        <f>O391*H391</f>
        <v>0</v>
      </c>
      <c r="Q391" s="244">
        <v>0</v>
      </c>
      <c r="R391" s="244">
        <f>Q391*H391</f>
        <v>0</v>
      </c>
      <c r="S391" s="244">
        <v>0</v>
      </c>
      <c r="T391" s="245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246" t="s">
        <v>208</v>
      </c>
      <c r="AT391" s="246" t="s">
        <v>270</v>
      </c>
      <c r="AU391" s="246" t="s">
        <v>87</v>
      </c>
      <c r="AY391" s="14" t="s">
        <v>177</v>
      </c>
      <c r="BE391" s="247">
        <f>IF(N391="základná",J391,0)</f>
        <v>0</v>
      </c>
      <c r="BF391" s="247">
        <f>IF(N391="znížená",J391,0)</f>
        <v>0</v>
      </c>
      <c r="BG391" s="247">
        <f>IF(N391="zákl. prenesená",J391,0)</f>
        <v>0</v>
      </c>
      <c r="BH391" s="247">
        <f>IF(N391="zníž. prenesená",J391,0)</f>
        <v>0</v>
      </c>
      <c r="BI391" s="247">
        <f>IF(N391="nulová",J391,0)</f>
        <v>0</v>
      </c>
      <c r="BJ391" s="14" t="s">
        <v>87</v>
      </c>
      <c r="BK391" s="247">
        <f>ROUND(I391*H391,2)</f>
        <v>0</v>
      </c>
      <c r="BL391" s="14" t="s">
        <v>183</v>
      </c>
      <c r="BM391" s="246" t="s">
        <v>1389</v>
      </c>
    </row>
    <row r="392" s="2" customFormat="1" ht="16.5" customHeight="1">
      <c r="A392" s="35"/>
      <c r="B392" s="36"/>
      <c r="C392" s="234" t="s">
        <v>1204</v>
      </c>
      <c r="D392" s="234" t="s">
        <v>179</v>
      </c>
      <c r="E392" s="235" t="s">
        <v>2731</v>
      </c>
      <c r="F392" s="236" t="s">
        <v>2732</v>
      </c>
      <c r="G392" s="237" t="s">
        <v>371</v>
      </c>
      <c r="H392" s="238">
        <v>1</v>
      </c>
      <c r="I392" s="239"/>
      <c r="J392" s="240">
        <f>ROUND(I392*H392,2)</f>
        <v>0</v>
      </c>
      <c r="K392" s="241"/>
      <c r="L392" s="41"/>
      <c r="M392" s="242" t="s">
        <v>1</v>
      </c>
      <c r="N392" s="243" t="s">
        <v>40</v>
      </c>
      <c r="O392" s="94"/>
      <c r="P392" s="244">
        <f>O392*H392</f>
        <v>0</v>
      </c>
      <c r="Q392" s="244">
        <v>0</v>
      </c>
      <c r="R392" s="244">
        <f>Q392*H392</f>
        <v>0</v>
      </c>
      <c r="S392" s="244">
        <v>0</v>
      </c>
      <c r="T392" s="245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246" t="s">
        <v>183</v>
      </c>
      <c r="AT392" s="246" t="s">
        <v>179</v>
      </c>
      <c r="AU392" s="246" t="s">
        <v>87</v>
      </c>
      <c r="AY392" s="14" t="s">
        <v>177</v>
      </c>
      <c r="BE392" s="247">
        <f>IF(N392="základná",J392,0)</f>
        <v>0</v>
      </c>
      <c r="BF392" s="247">
        <f>IF(N392="znížená",J392,0)</f>
        <v>0</v>
      </c>
      <c r="BG392" s="247">
        <f>IF(N392="zákl. prenesená",J392,0)</f>
        <v>0</v>
      </c>
      <c r="BH392" s="247">
        <f>IF(N392="zníž. prenesená",J392,0)</f>
        <v>0</v>
      </c>
      <c r="BI392" s="247">
        <f>IF(N392="nulová",J392,0)</f>
        <v>0</v>
      </c>
      <c r="BJ392" s="14" t="s">
        <v>87</v>
      </c>
      <c r="BK392" s="247">
        <f>ROUND(I392*H392,2)</f>
        <v>0</v>
      </c>
      <c r="BL392" s="14" t="s">
        <v>183</v>
      </c>
      <c r="BM392" s="246" t="s">
        <v>2733</v>
      </c>
    </row>
    <row r="393" s="2" customFormat="1" ht="16.5" customHeight="1">
      <c r="A393" s="35"/>
      <c r="B393" s="36"/>
      <c r="C393" s="248" t="s">
        <v>1208</v>
      </c>
      <c r="D393" s="248" t="s">
        <v>270</v>
      </c>
      <c r="E393" s="249" t="s">
        <v>2734</v>
      </c>
      <c r="F393" s="250" t="s">
        <v>2732</v>
      </c>
      <c r="G393" s="251" t="s">
        <v>371</v>
      </c>
      <c r="H393" s="252">
        <v>1</v>
      </c>
      <c r="I393" s="253"/>
      <c r="J393" s="254">
        <f>ROUND(I393*H393,2)</f>
        <v>0</v>
      </c>
      <c r="K393" s="255"/>
      <c r="L393" s="256"/>
      <c r="M393" s="257" t="s">
        <v>1</v>
      </c>
      <c r="N393" s="258" t="s">
        <v>40</v>
      </c>
      <c r="O393" s="94"/>
      <c r="P393" s="244">
        <f>O393*H393</f>
        <v>0</v>
      </c>
      <c r="Q393" s="244">
        <v>0</v>
      </c>
      <c r="R393" s="244">
        <f>Q393*H393</f>
        <v>0</v>
      </c>
      <c r="S393" s="244">
        <v>0</v>
      </c>
      <c r="T393" s="245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246" t="s">
        <v>208</v>
      </c>
      <c r="AT393" s="246" t="s">
        <v>270</v>
      </c>
      <c r="AU393" s="246" t="s">
        <v>87</v>
      </c>
      <c r="AY393" s="14" t="s">
        <v>177</v>
      </c>
      <c r="BE393" s="247">
        <f>IF(N393="základná",J393,0)</f>
        <v>0</v>
      </c>
      <c r="BF393" s="247">
        <f>IF(N393="znížená",J393,0)</f>
        <v>0</v>
      </c>
      <c r="BG393" s="247">
        <f>IF(N393="zákl. prenesená",J393,0)</f>
        <v>0</v>
      </c>
      <c r="BH393" s="247">
        <f>IF(N393="zníž. prenesená",J393,0)</f>
        <v>0</v>
      </c>
      <c r="BI393" s="247">
        <f>IF(N393="nulová",J393,0)</f>
        <v>0</v>
      </c>
      <c r="BJ393" s="14" t="s">
        <v>87</v>
      </c>
      <c r="BK393" s="247">
        <f>ROUND(I393*H393,2)</f>
        <v>0</v>
      </c>
      <c r="BL393" s="14" t="s">
        <v>183</v>
      </c>
      <c r="BM393" s="246" t="s">
        <v>1397</v>
      </c>
    </row>
    <row r="394" s="2" customFormat="1" ht="16.5" customHeight="1">
      <c r="A394" s="35"/>
      <c r="B394" s="36"/>
      <c r="C394" s="234" t="s">
        <v>1212</v>
      </c>
      <c r="D394" s="234" t="s">
        <v>179</v>
      </c>
      <c r="E394" s="235" t="s">
        <v>2516</v>
      </c>
      <c r="F394" s="236" t="s">
        <v>2517</v>
      </c>
      <c r="G394" s="237" t="s">
        <v>2024</v>
      </c>
      <c r="H394" s="238">
        <v>6</v>
      </c>
      <c r="I394" s="239"/>
      <c r="J394" s="240">
        <f>ROUND(I394*H394,2)</f>
        <v>0</v>
      </c>
      <c r="K394" s="241"/>
      <c r="L394" s="41"/>
      <c r="M394" s="242" t="s">
        <v>1</v>
      </c>
      <c r="N394" s="243" t="s">
        <v>40</v>
      </c>
      <c r="O394" s="94"/>
      <c r="P394" s="244">
        <f>O394*H394</f>
        <v>0</v>
      </c>
      <c r="Q394" s="244">
        <v>0</v>
      </c>
      <c r="R394" s="244">
        <f>Q394*H394</f>
        <v>0</v>
      </c>
      <c r="S394" s="244">
        <v>0</v>
      </c>
      <c r="T394" s="245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246" t="s">
        <v>183</v>
      </c>
      <c r="AT394" s="246" t="s">
        <v>179</v>
      </c>
      <c r="AU394" s="246" t="s">
        <v>87</v>
      </c>
      <c r="AY394" s="14" t="s">
        <v>177</v>
      </c>
      <c r="BE394" s="247">
        <f>IF(N394="základná",J394,0)</f>
        <v>0</v>
      </c>
      <c r="BF394" s="247">
        <f>IF(N394="znížená",J394,0)</f>
        <v>0</v>
      </c>
      <c r="BG394" s="247">
        <f>IF(N394="zákl. prenesená",J394,0)</f>
        <v>0</v>
      </c>
      <c r="BH394" s="247">
        <f>IF(N394="zníž. prenesená",J394,0)</f>
        <v>0</v>
      </c>
      <c r="BI394" s="247">
        <f>IF(N394="nulová",J394,0)</f>
        <v>0</v>
      </c>
      <c r="BJ394" s="14" t="s">
        <v>87</v>
      </c>
      <c r="BK394" s="247">
        <f>ROUND(I394*H394,2)</f>
        <v>0</v>
      </c>
      <c r="BL394" s="14" t="s">
        <v>183</v>
      </c>
      <c r="BM394" s="246" t="s">
        <v>2735</v>
      </c>
    </row>
    <row r="395" s="2" customFormat="1" ht="16.5" customHeight="1">
      <c r="A395" s="35"/>
      <c r="B395" s="36"/>
      <c r="C395" s="234" t="s">
        <v>1216</v>
      </c>
      <c r="D395" s="234" t="s">
        <v>179</v>
      </c>
      <c r="E395" s="235" t="s">
        <v>2736</v>
      </c>
      <c r="F395" s="236" t="s">
        <v>2737</v>
      </c>
      <c r="G395" s="237" t="s">
        <v>2024</v>
      </c>
      <c r="H395" s="238">
        <v>14</v>
      </c>
      <c r="I395" s="239"/>
      <c r="J395" s="240">
        <f>ROUND(I395*H395,2)</f>
        <v>0</v>
      </c>
      <c r="K395" s="241"/>
      <c r="L395" s="41"/>
      <c r="M395" s="242" t="s">
        <v>1</v>
      </c>
      <c r="N395" s="243" t="s">
        <v>40</v>
      </c>
      <c r="O395" s="94"/>
      <c r="P395" s="244">
        <f>O395*H395</f>
        <v>0</v>
      </c>
      <c r="Q395" s="244">
        <v>0</v>
      </c>
      <c r="R395" s="244">
        <f>Q395*H395</f>
        <v>0</v>
      </c>
      <c r="S395" s="244">
        <v>0</v>
      </c>
      <c r="T395" s="245">
        <f>S395*H395</f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246" t="s">
        <v>183</v>
      </c>
      <c r="AT395" s="246" t="s">
        <v>179</v>
      </c>
      <c r="AU395" s="246" t="s">
        <v>87</v>
      </c>
      <c r="AY395" s="14" t="s">
        <v>177</v>
      </c>
      <c r="BE395" s="247">
        <f>IF(N395="základná",J395,0)</f>
        <v>0</v>
      </c>
      <c r="BF395" s="247">
        <f>IF(N395="znížená",J395,0)</f>
        <v>0</v>
      </c>
      <c r="BG395" s="247">
        <f>IF(N395="zákl. prenesená",J395,0)</f>
        <v>0</v>
      </c>
      <c r="BH395" s="247">
        <f>IF(N395="zníž. prenesená",J395,0)</f>
        <v>0</v>
      </c>
      <c r="BI395" s="247">
        <f>IF(N395="nulová",J395,0)</f>
        <v>0</v>
      </c>
      <c r="BJ395" s="14" t="s">
        <v>87</v>
      </c>
      <c r="BK395" s="247">
        <f>ROUND(I395*H395,2)</f>
        <v>0</v>
      </c>
      <c r="BL395" s="14" t="s">
        <v>183</v>
      </c>
      <c r="BM395" s="246" t="s">
        <v>2738</v>
      </c>
    </row>
    <row r="396" s="2" customFormat="1" ht="16.5" customHeight="1">
      <c r="A396" s="35"/>
      <c r="B396" s="36"/>
      <c r="C396" s="248" t="s">
        <v>1220</v>
      </c>
      <c r="D396" s="248" t="s">
        <v>270</v>
      </c>
      <c r="E396" s="249" t="s">
        <v>2739</v>
      </c>
      <c r="F396" s="250" t="s">
        <v>2740</v>
      </c>
      <c r="G396" s="251" t="s">
        <v>1154</v>
      </c>
      <c r="H396" s="252">
        <v>1</v>
      </c>
      <c r="I396" s="253"/>
      <c r="J396" s="254">
        <f>ROUND(I396*H396,2)</f>
        <v>0</v>
      </c>
      <c r="K396" s="255"/>
      <c r="L396" s="256"/>
      <c r="M396" s="265" t="s">
        <v>1</v>
      </c>
      <c r="N396" s="266" t="s">
        <v>40</v>
      </c>
      <c r="O396" s="262"/>
      <c r="P396" s="263">
        <f>O396*H396</f>
        <v>0</v>
      </c>
      <c r="Q396" s="263">
        <v>0</v>
      </c>
      <c r="R396" s="263">
        <f>Q396*H396</f>
        <v>0</v>
      </c>
      <c r="S396" s="263">
        <v>0</v>
      </c>
      <c r="T396" s="264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246" t="s">
        <v>208</v>
      </c>
      <c r="AT396" s="246" t="s">
        <v>270</v>
      </c>
      <c r="AU396" s="246" t="s">
        <v>87</v>
      </c>
      <c r="AY396" s="14" t="s">
        <v>177</v>
      </c>
      <c r="BE396" s="247">
        <f>IF(N396="základná",J396,0)</f>
        <v>0</v>
      </c>
      <c r="BF396" s="247">
        <f>IF(N396="znížená",J396,0)</f>
        <v>0</v>
      </c>
      <c r="BG396" s="247">
        <f>IF(N396="zákl. prenesená",J396,0)</f>
        <v>0</v>
      </c>
      <c r="BH396" s="247">
        <f>IF(N396="zníž. prenesená",J396,0)</f>
        <v>0</v>
      </c>
      <c r="BI396" s="247">
        <f>IF(N396="nulová",J396,0)</f>
        <v>0</v>
      </c>
      <c r="BJ396" s="14" t="s">
        <v>87</v>
      </c>
      <c r="BK396" s="247">
        <f>ROUND(I396*H396,2)</f>
        <v>0</v>
      </c>
      <c r="BL396" s="14" t="s">
        <v>183</v>
      </c>
      <c r="BM396" s="246" t="s">
        <v>2741</v>
      </c>
    </row>
    <row r="397" s="2" customFormat="1" ht="6.96" customHeight="1">
      <c r="A397" s="35"/>
      <c r="B397" s="69"/>
      <c r="C397" s="70"/>
      <c r="D397" s="70"/>
      <c r="E397" s="70"/>
      <c r="F397" s="70"/>
      <c r="G397" s="70"/>
      <c r="H397" s="70"/>
      <c r="I397" s="70"/>
      <c r="J397" s="70"/>
      <c r="K397" s="70"/>
      <c r="L397" s="41"/>
      <c r="M397" s="35"/>
      <c r="O397" s="35"/>
      <c r="P397" s="35"/>
      <c r="Q397" s="35"/>
      <c r="R397" s="35"/>
      <c r="S397" s="35"/>
      <c r="T397" s="35"/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</row>
  </sheetData>
  <sheetProtection sheet="1" autoFilter="0" formatColumns="0" formatRows="0" objects="1" scenarios="1" spinCount="100000" saltValue="5Dv/3V7yoN09k6ZxwUnBk/VX3BdBjVIRraG2j+1T19yw4wiDrOlqlQ19vZPUaFLlZFUDMniXmv7Yri86W7WdbA==" hashValue="QO/NgCiJqJ/LAvPVZKaoZq0Mwz/6nAJNxPo2U5Sgf+jwjn9rRrwJLzt20MSRcIGREIAOt6k2bpsvgXNJ6LFPZw==" algorithmName="SHA-512" password="CC35"/>
  <autoFilter ref="C129:K39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97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17"/>
      <c r="AT3" s="14" t="s">
        <v>74</v>
      </c>
    </row>
    <row r="4" s="1" customFormat="1" ht="24.96" customHeight="1">
      <c r="B4" s="17"/>
      <c r="D4" s="151" t="s">
        <v>122</v>
      </c>
      <c r="L4" s="17"/>
      <c r="M4" s="15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53" t="s">
        <v>15</v>
      </c>
      <c r="L6" s="17"/>
    </row>
    <row r="7" s="1" customFormat="1" ht="16.5" customHeight="1">
      <c r="B7" s="17"/>
      <c r="E7" s="154" t="str">
        <f>'Rekapitulácia stavby'!K6</f>
        <v>Prístavba základnej školy Suchá nad Parnou</v>
      </c>
      <c r="F7" s="153"/>
      <c r="G7" s="153"/>
      <c r="H7" s="153"/>
      <c r="L7" s="17"/>
    </row>
    <row r="8" s="1" customFormat="1" ht="12" customHeight="1">
      <c r="B8" s="17"/>
      <c r="D8" s="153" t="s">
        <v>123</v>
      </c>
      <c r="L8" s="17"/>
    </row>
    <row r="9" s="2" customFormat="1" ht="16.5" customHeight="1">
      <c r="A9" s="35"/>
      <c r="B9" s="41"/>
      <c r="C9" s="35"/>
      <c r="D9" s="35"/>
      <c r="E9" s="154" t="s">
        <v>124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53" t="s">
        <v>125</v>
      </c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5" t="s">
        <v>2742</v>
      </c>
      <c r="F11" s="35"/>
      <c r="G11" s="35"/>
      <c r="H11" s="35"/>
      <c r="I11" s="35"/>
      <c r="J11" s="35"/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53" t="s">
        <v>17</v>
      </c>
      <c r="E13" s="35"/>
      <c r="F13" s="144" t="s">
        <v>1</v>
      </c>
      <c r="G13" s="35"/>
      <c r="H13" s="35"/>
      <c r="I13" s="153" t="s">
        <v>18</v>
      </c>
      <c r="J13" s="144" t="s">
        <v>1</v>
      </c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53" t="s">
        <v>19</v>
      </c>
      <c r="E14" s="35"/>
      <c r="F14" s="144" t="s">
        <v>20</v>
      </c>
      <c r="G14" s="35"/>
      <c r="H14" s="35"/>
      <c r="I14" s="153" t="s">
        <v>21</v>
      </c>
      <c r="J14" s="156" t="str">
        <f>'Rekapitulácia stavby'!AN8</f>
        <v>9. 2. 2022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53" t="s">
        <v>23</v>
      </c>
      <c r="E16" s="35"/>
      <c r="F16" s="35"/>
      <c r="G16" s="35"/>
      <c r="H16" s="35"/>
      <c r="I16" s="153" t="s">
        <v>24</v>
      </c>
      <c r="J16" s="144" t="s">
        <v>1</v>
      </c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44" t="s">
        <v>25</v>
      </c>
      <c r="F17" s="35"/>
      <c r="G17" s="35"/>
      <c r="H17" s="35"/>
      <c r="I17" s="153" t="s">
        <v>26</v>
      </c>
      <c r="J17" s="144" t="s">
        <v>1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53" t="s">
        <v>27</v>
      </c>
      <c r="E19" s="35"/>
      <c r="F19" s="35"/>
      <c r="G19" s="35"/>
      <c r="H19" s="35"/>
      <c r="I19" s="153" t="s">
        <v>24</v>
      </c>
      <c r="J19" s="30" t="str">
        <f>'Rekapitulácia stavby'!AN13</f>
        <v>Vyplň údaj</v>
      </c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'Rekapitulácia stavby'!E14</f>
        <v>Vyplň údaj</v>
      </c>
      <c r="F20" s="144"/>
      <c r="G20" s="144"/>
      <c r="H20" s="144"/>
      <c r="I20" s="153" t="s">
        <v>26</v>
      </c>
      <c r="J20" s="30" t="str">
        <f>'Rekapitulácia stavby'!AN14</f>
        <v>Vyplň údaj</v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53" t="s">
        <v>29</v>
      </c>
      <c r="E22" s="35"/>
      <c r="F22" s="35"/>
      <c r="G22" s="35"/>
      <c r="H22" s="35"/>
      <c r="I22" s="153" t="s">
        <v>24</v>
      </c>
      <c r="J22" s="144" t="s">
        <v>1</v>
      </c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44" t="s">
        <v>30</v>
      </c>
      <c r="F23" s="35"/>
      <c r="G23" s="35"/>
      <c r="H23" s="35"/>
      <c r="I23" s="153" t="s">
        <v>26</v>
      </c>
      <c r="J23" s="144" t="s">
        <v>1</v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53" t="s">
        <v>32</v>
      </c>
      <c r="E25" s="35"/>
      <c r="F25" s="35"/>
      <c r="G25" s="35"/>
      <c r="H25" s="35"/>
      <c r="I25" s="153" t="s">
        <v>24</v>
      </c>
      <c r="J25" s="144" t="str">
        <f>IF('Rekapitulácia stavby'!AN19="","",'Rekapitulácia stavby'!AN19)</f>
        <v/>
      </c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44" t="str">
        <f>IF('Rekapitulácia stavby'!E20="","",'Rekapitulácia stavby'!E20)</f>
        <v xml:space="preserve"> </v>
      </c>
      <c r="F26" s="35"/>
      <c r="G26" s="35"/>
      <c r="H26" s="35"/>
      <c r="I26" s="153" t="s">
        <v>26</v>
      </c>
      <c r="J26" s="144" t="str">
        <f>IF('Rekapitulácia stavby'!AN20="","",'Rekapitulácia stavby'!AN20)</f>
        <v/>
      </c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6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53" t="s">
        <v>33</v>
      </c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7"/>
      <c r="B29" s="158"/>
      <c r="C29" s="157"/>
      <c r="D29" s="157"/>
      <c r="E29" s="159" t="s">
        <v>1</v>
      </c>
      <c r="F29" s="159"/>
      <c r="G29" s="159"/>
      <c r="H29" s="159"/>
      <c r="I29" s="157"/>
      <c r="J29" s="157"/>
      <c r="K29" s="157"/>
      <c r="L29" s="160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61"/>
      <c r="E31" s="161"/>
      <c r="F31" s="161"/>
      <c r="G31" s="161"/>
      <c r="H31" s="161"/>
      <c r="I31" s="161"/>
      <c r="J31" s="161"/>
      <c r="K31" s="161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62" t="s">
        <v>34</v>
      </c>
      <c r="E32" s="35"/>
      <c r="F32" s="35"/>
      <c r="G32" s="35"/>
      <c r="H32" s="35"/>
      <c r="I32" s="35"/>
      <c r="J32" s="163">
        <f>ROUND(J122, 2)</f>
        <v>0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61"/>
      <c r="E33" s="161"/>
      <c r="F33" s="161"/>
      <c r="G33" s="161"/>
      <c r="H33" s="161"/>
      <c r="I33" s="161"/>
      <c r="J33" s="161"/>
      <c r="K33" s="161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64" t="s">
        <v>36</v>
      </c>
      <c r="G34" s="35"/>
      <c r="H34" s="35"/>
      <c r="I34" s="164" t="s">
        <v>35</v>
      </c>
      <c r="J34" s="164" t="s">
        <v>37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65" t="s">
        <v>38</v>
      </c>
      <c r="E35" s="166" t="s">
        <v>39</v>
      </c>
      <c r="F35" s="167">
        <f>ROUND((SUM(BE122:BE132)),  2)</f>
        <v>0</v>
      </c>
      <c r="G35" s="168"/>
      <c r="H35" s="168"/>
      <c r="I35" s="169">
        <v>0.20000000000000001</v>
      </c>
      <c r="J35" s="167">
        <f>ROUND(((SUM(BE122:BE132))*I35),  2)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66" t="s">
        <v>40</v>
      </c>
      <c r="F36" s="167">
        <f>ROUND((SUM(BF122:BF132)),  2)</f>
        <v>0</v>
      </c>
      <c r="G36" s="168"/>
      <c r="H36" s="168"/>
      <c r="I36" s="169">
        <v>0.20000000000000001</v>
      </c>
      <c r="J36" s="167">
        <f>ROUND(((SUM(BF122:BF132))*I36),  2)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3" t="s">
        <v>41</v>
      </c>
      <c r="F37" s="170">
        <f>ROUND((SUM(BG122:BG132)),  2)</f>
        <v>0</v>
      </c>
      <c r="G37" s="35"/>
      <c r="H37" s="35"/>
      <c r="I37" s="171">
        <v>0.20000000000000001</v>
      </c>
      <c r="J37" s="170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53" t="s">
        <v>42</v>
      </c>
      <c r="F38" s="170">
        <f>ROUND((SUM(BH122:BH132)),  2)</f>
        <v>0</v>
      </c>
      <c r="G38" s="35"/>
      <c r="H38" s="35"/>
      <c r="I38" s="171">
        <v>0.20000000000000001</v>
      </c>
      <c r="J38" s="170">
        <f>0</f>
        <v>0</v>
      </c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66" t="s">
        <v>43</v>
      </c>
      <c r="F39" s="167">
        <f>ROUND((SUM(BI122:BI132)),  2)</f>
        <v>0</v>
      </c>
      <c r="G39" s="168"/>
      <c r="H39" s="168"/>
      <c r="I39" s="169">
        <v>0</v>
      </c>
      <c r="J39" s="167">
        <f>0</f>
        <v>0</v>
      </c>
      <c r="K39" s="35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72"/>
      <c r="D41" s="173" t="s">
        <v>44</v>
      </c>
      <c r="E41" s="174"/>
      <c r="F41" s="174"/>
      <c r="G41" s="175" t="s">
        <v>45</v>
      </c>
      <c r="H41" s="176" t="s">
        <v>46</v>
      </c>
      <c r="I41" s="174"/>
      <c r="J41" s="177">
        <f>SUM(J32:J39)</f>
        <v>0</v>
      </c>
      <c r="K41" s="178"/>
      <c r="L41" s="66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6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9" t="s">
        <v>47</v>
      </c>
      <c r="E50" s="180"/>
      <c r="F50" s="180"/>
      <c r="G50" s="179" t="s">
        <v>48</v>
      </c>
      <c r="H50" s="180"/>
      <c r="I50" s="180"/>
      <c r="J50" s="180"/>
      <c r="K50" s="180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1" t="s">
        <v>49</v>
      </c>
      <c r="E61" s="182"/>
      <c r="F61" s="183" t="s">
        <v>50</v>
      </c>
      <c r="G61" s="181" t="s">
        <v>49</v>
      </c>
      <c r="H61" s="182"/>
      <c r="I61" s="182"/>
      <c r="J61" s="184" t="s">
        <v>50</v>
      </c>
      <c r="K61" s="182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9" t="s">
        <v>51</v>
      </c>
      <c r="E65" s="185"/>
      <c r="F65" s="185"/>
      <c r="G65" s="179" t="s">
        <v>52</v>
      </c>
      <c r="H65" s="185"/>
      <c r="I65" s="185"/>
      <c r="J65" s="185"/>
      <c r="K65" s="185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1" t="s">
        <v>49</v>
      </c>
      <c r="E76" s="182"/>
      <c r="F76" s="183" t="s">
        <v>50</v>
      </c>
      <c r="G76" s="181" t="s">
        <v>49</v>
      </c>
      <c r="H76" s="182"/>
      <c r="I76" s="182"/>
      <c r="J76" s="184" t="s">
        <v>50</v>
      </c>
      <c r="K76" s="182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6"/>
      <c r="C77" s="187"/>
      <c r="D77" s="187"/>
      <c r="E77" s="187"/>
      <c r="F77" s="187"/>
      <c r="G77" s="187"/>
      <c r="H77" s="187"/>
      <c r="I77" s="187"/>
      <c r="J77" s="187"/>
      <c r="K77" s="187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88"/>
      <c r="C81" s="189"/>
      <c r="D81" s="189"/>
      <c r="E81" s="189"/>
      <c r="F81" s="189"/>
      <c r="G81" s="189"/>
      <c r="H81" s="189"/>
      <c r="I81" s="189"/>
      <c r="J81" s="189"/>
      <c r="K81" s="189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127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90" t="str">
        <f>E7</f>
        <v>Prístavba základnej školy Suchá nad Parnou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123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90" t="s">
        <v>124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125</v>
      </c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9" t="str">
        <f>E11</f>
        <v>04 - Rekuperácia učební</v>
      </c>
      <c r="F89" s="37"/>
      <c r="G89" s="37"/>
      <c r="H89" s="37"/>
      <c r="I89" s="37"/>
      <c r="J89" s="37"/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19</v>
      </c>
      <c r="D91" s="37"/>
      <c r="E91" s="37"/>
      <c r="F91" s="24" t="str">
        <f>F14</f>
        <v xml:space="preserve"> </v>
      </c>
      <c r="G91" s="37"/>
      <c r="H91" s="37"/>
      <c r="I91" s="29" t="s">
        <v>21</v>
      </c>
      <c r="J91" s="82" t="str">
        <f>IF(J14="","",J14)</f>
        <v>9. 2. 2022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25.65" customHeight="1">
      <c r="A93" s="35"/>
      <c r="B93" s="36"/>
      <c r="C93" s="29" t="s">
        <v>23</v>
      </c>
      <c r="D93" s="37"/>
      <c r="E93" s="37"/>
      <c r="F93" s="24" t="str">
        <f>E17</f>
        <v>Obec Suchá nad Parnou</v>
      </c>
      <c r="G93" s="37"/>
      <c r="H93" s="37"/>
      <c r="I93" s="29" t="s">
        <v>29</v>
      </c>
      <c r="J93" s="33" t="str">
        <f>E23</f>
        <v xml:space="preserve">Ing.arch.  Martin Holeš</v>
      </c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32</v>
      </c>
      <c r="J94" s="33" t="str">
        <f>E26</f>
        <v xml:space="preserve"> </v>
      </c>
      <c r="K94" s="37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91" t="s">
        <v>128</v>
      </c>
      <c r="D96" s="192"/>
      <c r="E96" s="192"/>
      <c r="F96" s="192"/>
      <c r="G96" s="192"/>
      <c r="H96" s="192"/>
      <c r="I96" s="192"/>
      <c r="J96" s="193" t="s">
        <v>129</v>
      </c>
      <c r="K96" s="192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6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94" t="s">
        <v>130</v>
      </c>
      <c r="D98" s="37"/>
      <c r="E98" s="37"/>
      <c r="F98" s="37"/>
      <c r="G98" s="37"/>
      <c r="H98" s="37"/>
      <c r="I98" s="37"/>
      <c r="J98" s="113">
        <f>J122</f>
        <v>0</v>
      </c>
      <c r="K98" s="37"/>
      <c r="L98" s="66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131</v>
      </c>
    </row>
    <row r="99" hidden="1" s="9" customFormat="1" ht="24.96" customHeight="1">
      <c r="A99" s="9"/>
      <c r="B99" s="195"/>
      <c r="C99" s="196"/>
      <c r="D99" s="197" t="s">
        <v>141</v>
      </c>
      <c r="E99" s="198"/>
      <c r="F99" s="198"/>
      <c r="G99" s="198"/>
      <c r="H99" s="198"/>
      <c r="I99" s="198"/>
      <c r="J99" s="199">
        <f>J123</f>
        <v>0</v>
      </c>
      <c r="K99" s="196"/>
      <c r="L99" s="20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201"/>
      <c r="C100" s="136"/>
      <c r="D100" s="202" t="s">
        <v>153</v>
      </c>
      <c r="E100" s="203"/>
      <c r="F100" s="203"/>
      <c r="G100" s="203"/>
      <c r="H100" s="203"/>
      <c r="I100" s="203"/>
      <c r="J100" s="204">
        <f>J124</f>
        <v>0</v>
      </c>
      <c r="K100" s="136"/>
      <c r="L100" s="20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6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hidden="1" s="2" customFormat="1" ht="6.96" customHeight="1">
      <c r="A102" s="35"/>
      <c r="B102" s="69"/>
      <c r="C102" s="70"/>
      <c r="D102" s="70"/>
      <c r="E102" s="70"/>
      <c r="F102" s="70"/>
      <c r="G102" s="70"/>
      <c r="H102" s="70"/>
      <c r="I102" s="70"/>
      <c r="J102" s="70"/>
      <c r="K102" s="70"/>
      <c r="L102" s="66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hidden="1"/>
    <row r="104" hidden="1"/>
    <row r="105" hidden="1"/>
    <row r="106" s="2" customFormat="1" ht="6.96" customHeight="1">
      <c r="A106" s="35"/>
      <c r="B106" s="71"/>
      <c r="C106" s="72"/>
      <c r="D106" s="72"/>
      <c r="E106" s="72"/>
      <c r="F106" s="72"/>
      <c r="G106" s="72"/>
      <c r="H106" s="72"/>
      <c r="I106" s="72"/>
      <c r="J106" s="72"/>
      <c r="K106" s="72"/>
      <c r="L106" s="6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163</v>
      </c>
      <c r="D107" s="37"/>
      <c r="E107" s="37"/>
      <c r="F107" s="37"/>
      <c r="G107" s="37"/>
      <c r="H107" s="37"/>
      <c r="I107" s="37"/>
      <c r="J107" s="37"/>
      <c r="K107" s="37"/>
      <c r="L107" s="6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15</v>
      </c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90" t="str">
        <f>E7</f>
        <v>Prístavba základnej školy Suchá nad Parnou</v>
      </c>
      <c r="F110" s="29"/>
      <c r="G110" s="29"/>
      <c r="H110" s="29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1" customFormat="1" ht="12" customHeight="1">
      <c r="B111" s="18"/>
      <c r="C111" s="29" t="s">
        <v>123</v>
      </c>
      <c r="D111" s="19"/>
      <c r="E111" s="19"/>
      <c r="F111" s="19"/>
      <c r="G111" s="19"/>
      <c r="H111" s="19"/>
      <c r="I111" s="19"/>
      <c r="J111" s="19"/>
      <c r="K111" s="19"/>
      <c r="L111" s="17"/>
    </row>
    <row r="112" s="2" customFormat="1" ht="16.5" customHeight="1">
      <c r="A112" s="35"/>
      <c r="B112" s="36"/>
      <c r="C112" s="37"/>
      <c r="D112" s="37"/>
      <c r="E112" s="190" t="s">
        <v>124</v>
      </c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125</v>
      </c>
      <c r="D113" s="37"/>
      <c r="E113" s="37"/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9" t="str">
        <f>E11</f>
        <v>04 - Rekuperácia učební</v>
      </c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19</v>
      </c>
      <c r="D116" s="37"/>
      <c r="E116" s="37"/>
      <c r="F116" s="24" t="str">
        <f>F14</f>
        <v xml:space="preserve"> </v>
      </c>
      <c r="G116" s="37"/>
      <c r="H116" s="37"/>
      <c r="I116" s="29" t="s">
        <v>21</v>
      </c>
      <c r="J116" s="82" t="str">
        <f>IF(J14="","",J14)</f>
        <v>9. 2. 2022</v>
      </c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5.65" customHeight="1">
      <c r="A118" s="35"/>
      <c r="B118" s="36"/>
      <c r="C118" s="29" t="s">
        <v>23</v>
      </c>
      <c r="D118" s="37"/>
      <c r="E118" s="37"/>
      <c r="F118" s="24" t="str">
        <f>E17</f>
        <v>Obec Suchá nad Parnou</v>
      </c>
      <c r="G118" s="37"/>
      <c r="H118" s="37"/>
      <c r="I118" s="29" t="s">
        <v>29</v>
      </c>
      <c r="J118" s="33" t="str">
        <f>E23</f>
        <v xml:space="preserve">Ing.arch.  Martin Holeš</v>
      </c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27</v>
      </c>
      <c r="D119" s="37"/>
      <c r="E119" s="37"/>
      <c r="F119" s="24" t="str">
        <f>IF(E20="","",E20)</f>
        <v>Vyplň údaj</v>
      </c>
      <c r="G119" s="37"/>
      <c r="H119" s="37"/>
      <c r="I119" s="29" t="s">
        <v>32</v>
      </c>
      <c r="J119" s="33" t="str">
        <f>E26</f>
        <v xml:space="preserve"> </v>
      </c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206"/>
      <c r="B121" s="207"/>
      <c r="C121" s="208" t="s">
        <v>164</v>
      </c>
      <c r="D121" s="209" t="s">
        <v>59</v>
      </c>
      <c r="E121" s="209" t="s">
        <v>55</v>
      </c>
      <c r="F121" s="209" t="s">
        <v>56</v>
      </c>
      <c r="G121" s="209" t="s">
        <v>165</v>
      </c>
      <c r="H121" s="209" t="s">
        <v>166</v>
      </c>
      <c r="I121" s="209" t="s">
        <v>167</v>
      </c>
      <c r="J121" s="210" t="s">
        <v>129</v>
      </c>
      <c r="K121" s="211" t="s">
        <v>168</v>
      </c>
      <c r="L121" s="212"/>
      <c r="M121" s="103" t="s">
        <v>1</v>
      </c>
      <c r="N121" s="104" t="s">
        <v>38</v>
      </c>
      <c r="O121" s="104" t="s">
        <v>169</v>
      </c>
      <c r="P121" s="104" t="s">
        <v>170</v>
      </c>
      <c r="Q121" s="104" t="s">
        <v>171</v>
      </c>
      <c r="R121" s="104" t="s">
        <v>172</v>
      </c>
      <c r="S121" s="104" t="s">
        <v>173</v>
      </c>
      <c r="T121" s="105" t="s">
        <v>174</v>
      </c>
      <c r="U121" s="206"/>
      <c r="V121" s="206"/>
      <c r="W121" s="206"/>
      <c r="X121" s="206"/>
      <c r="Y121" s="206"/>
      <c r="Z121" s="206"/>
      <c r="AA121" s="206"/>
      <c r="AB121" s="206"/>
      <c r="AC121" s="206"/>
      <c r="AD121" s="206"/>
      <c r="AE121" s="206"/>
    </row>
    <row r="122" s="2" customFormat="1" ht="22.8" customHeight="1">
      <c r="A122" s="35"/>
      <c r="B122" s="36"/>
      <c r="C122" s="110" t="s">
        <v>130</v>
      </c>
      <c r="D122" s="37"/>
      <c r="E122" s="37"/>
      <c r="F122" s="37"/>
      <c r="G122" s="37"/>
      <c r="H122" s="37"/>
      <c r="I122" s="37"/>
      <c r="J122" s="213">
        <f>BK122</f>
        <v>0</v>
      </c>
      <c r="K122" s="37"/>
      <c r="L122" s="41"/>
      <c r="M122" s="106"/>
      <c r="N122" s="214"/>
      <c r="O122" s="107"/>
      <c r="P122" s="215">
        <f>P123</f>
        <v>0</v>
      </c>
      <c r="Q122" s="107"/>
      <c r="R122" s="215">
        <f>R123</f>
        <v>0</v>
      </c>
      <c r="S122" s="107"/>
      <c r="T122" s="216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73</v>
      </c>
      <c r="AU122" s="14" t="s">
        <v>131</v>
      </c>
      <c r="BK122" s="217">
        <f>BK123</f>
        <v>0</v>
      </c>
    </row>
    <row r="123" s="12" customFormat="1" ht="25.92" customHeight="1">
      <c r="A123" s="12"/>
      <c r="B123" s="218"/>
      <c r="C123" s="219"/>
      <c r="D123" s="220" t="s">
        <v>73</v>
      </c>
      <c r="E123" s="221" t="s">
        <v>979</v>
      </c>
      <c r="F123" s="221" t="s">
        <v>980</v>
      </c>
      <c r="G123" s="219"/>
      <c r="H123" s="219"/>
      <c r="I123" s="222"/>
      <c r="J123" s="223">
        <f>BK123</f>
        <v>0</v>
      </c>
      <c r="K123" s="219"/>
      <c r="L123" s="224"/>
      <c r="M123" s="225"/>
      <c r="N123" s="226"/>
      <c r="O123" s="226"/>
      <c r="P123" s="227">
        <f>P124</f>
        <v>0</v>
      </c>
      <c r="Q123" s="226"/>
      <c r="R123" s="227">
        <f>R124</f>
        <v>0</v>
      </c>
      <c r="S123" s="226"/>
      <c r="T123" s="228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9" t="s">
        <v>87</v>
      </c>
      <c r="AT123" s="230" t="s">
        <v>73</v>
      </c>
      <c r="AU123" s="230" t="s">
        <v>74</v>
      </c>
      <c r="AY123" s="229" t="s">
        <v>177</v>
      </c>
      <c r="BK123" s="231">
        <f>BK124</f>
        <v>0</v>
      </c>
    </row>
    <row r="124" s="12" customFormat="1" ht="22.8" customHeight="1">
      <c r="A124" s="12"/>
      <c r="B124" s="218"/>
      <c r="C124" s="219"/>
      <c r="D124" s="220" t="s">
        <v>73</v>
      </c>
      <c r="E124" s="232" t="s">
        <v>1709</v>
      </c>
      <c r="F124" s="232" t="s">
        <v>1710</v>
      </c>
      <c r="G124" s="219"/>
      <c r="H124" s="219"/>
      <c r="I124" s="222"/>
      <c r="J124" s="233">
        <f>BK124</f>
        <v>0</v>
      </c>
      <c r="K124" s="219"/>
      <c r="L124" s="224"/>
      <c r="M124" s="225"/>
      <c r="N124" s="226"/>
      <c r="O124" s="226"/>
      <c r="P124" s="227">
        <f>SUM(P125:P132)</f>
        <v>0</v>
      </c>
      <c r="Q124" s="226"/>
      <c r="R124" s="227">
        <f>SUM(R125:R132)</f>
        <v>0</v>
      </c>
      <c r="S124" s="226"/>
      <c r="T124" s="228">
        <f>SUM(T125:T132)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9" t="s">
        <v>87</v>
      </c>
      <c r="AT124" s="230" t="s">
        <v>73</v>
      </c>
      <c r="AU124" s="230" t="s">
        <v>81</v>
      </c>
      <c r="AY124" s="229" t="s">
        <v>177</v>
      </c>
      <c r="BK124" s="231">
        <f>SUM(BK125:BK132)</f>
        <v>0</v>
      </c>
    </row>
    <row r="125" s="2" customFormat="1" ht="16.5" customHeight="1">
      <c r="A125" s="35"/>
      <c r="B125" s="36"/>
      <c r="C125" s="234" t="s">
        <v>81</v>
      </c>
      <c r="D125" s="234" t="s">
        <v>179</v>
      </c>
      <c r="E125" s="235" t="s">
        <v>2743</v>
      </c>
      <c r="F125" s="236" t="s">
        <v>2744</v>
      </c>
      <c r="G125" s="237" t="s">
        <v>371</v>
      </c>
      <c r="H125" s="238">
        <v>6</v>
      </c>
      <c r="I125" s="239"/>
      <c r="J125" s="240">
        <f>ROUND(I125*H125,2)</f>
        <v>0</v>
      </c>
      <c r="K125" s="241"/>
      <c r="L125" s="41"/>
      <c r="M125" s="242" t="s">
        <v>1</v>
      </c>
      <c r="N125" s="243" t="s">
        <v>40</v>
      </c>
      <c r="O125" s="94"/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46" t="s">
        <v>241</v>
      </c>
      <c r="AT125" s="246" t="s">
        <v>179</v>
      </c>
      <c r="AU125" s="246" t="s">
        <v>87</v>
      </c>
      <c r="AY125" s="14" t="s">
        <v>177</v>
      </c>
      <c r="BE125" s="247">
        <f>IF(N125="základná",J125,0)</f>
        <v>0</v>
      </c>
      <c r="BF125" s="247">
        <f>IF(N125="znížená",J125,0)</f>
        <v>0</v>
      </c>
      <c r="BG125" s="247">
        <f>IF(N125="zákl. prenesená",J125,0)</f>
        <v>0</v>
      </c>
      <c r="BH125" s="247">
        <f>IF(N125="zníž. prenesená",J125,0)</f>
        <v>0</v>
      </c>
      <c r="BI125" s="247">
        <f>IF(N125="nulová",J125,0)</f>
        <v>0</v>
      </c>
      <c r="BJ125" s="14" t="s">
        <v>87</v>
      </c>
      <c r="BK125" s="247">
        <f>ROUND(I125*H125,2)</f>
        <v>0</v>
      </c>
      <c r="BL125" s="14" t="s">
        <v>241</v>
      </c>
      <c r="BM125" s="246" t="s">
        <v>2745</v>
      </c>
    </row>
    <row r="126" s="2" customFormat="1" ht="24.15" customHeight="1">
      <c r="A126" s="35"/>
      <c r="B126" s="36"/>
      <c r="C126" s="234" t="s">
        <v>87</v>
      </c>
      <c r="D126" s="234" t="s">
        <v>179</v>
      </c>
      <c r="E126" s="235" t="s">
        <v>2746</v>
      </c>
      <c r="F126" s="236" t="s">
        <v>2747</v>
      </c>
      <c r="G126" s="237" t="s">
        <v>371</v>
      </c>
      <c r="H126" s="238">
        <v>6</v>
      </c>
      <c r="I126" s="239"/>
      <c r="J126" s="240">
        <f>ROUND(I126*H126,2)</f>
        <v>0</v>
      </c>
      <c r="K126" s="241"/>
      <c r="L126" s="41"/>
      <c r="M126" s="242" t="s">
        <v>1</v>
      </c>
      <c r="N126" s="243" t="s">
        <v>40</v>
      </c>
      <c r="O126" s="94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46" t="s">
        <v>241</v>
      </c>
      <c r="AT126" s="246" t="s">
        <v>179</v>
      </c>
      <c r="AU126" s="246" t="s">
        <v>87</v>
      </c>
      <c r="AY126" s="14" t="s">
        <v>177</v>
      </c>
      <c r="BE126" s="247">
        <f>IF(N126="základná",J126,0)</f>
        <v>0</v>
      </c>
      <c r="BF126" s="247">
        <f>IF(N126="znížená",J126,0)</f>
        <v>0</v>
      </c>
      <c r="BG126" s="247">
        <f>IF(N126="zákl. prenesená",J126,0)</f>
        <v>0</v>
      </c>
      <c r="BH126" s="247">
        <f>IF(N126="zníž. prenesená",J126,0)</f>
        <v>0</v>
      </c>
      <c r="BI126" s="247">
        <f>IF(N126="nulová",J126,0)</f>
        <v>0</v>
      </c>
      <c r="BJ126" s="14" t="s">
        <v>87</v>
      </c>
      <c r="BK126" s="247">
        <f>ROUND(I126*H126,2)</f>
        <v>0</v>
      </c>
      <c r="BL126" s="14" t="s">
        <v>241</v>
      </c>
      <c r="BM126" s="246" t="s">
        <v>2748</v>
      </c>
    </row>
    <row r="127" s="2" customFormat="1" ht="24.15" customHeight="1">
      <c r="A127" s="35"/>
      <c r="B127" s="36"/>
      <c r="C127" s="234" t="s">
        <v>189</v>
      </c>
      <c r="D127" s="234" t="s">
        <v>179</v>
      </c>
      <c r="E127" s="235" t="s">
        <v>2749</v>
      </c>
      <c r="F127" s="236" t="s">
        <v>2750</v>
      </c>
      <c r="G127" s="237" t="s">
        <v>371</v>
      </c>
      <c r="H127" s="238">
        <v>6</v>
      </c>
      <c r="I127" s="239"/>
      <c r="J127" s="240">
        <f>ROUND(I127*H127,2)</f>
        <v>0</v>
      </c>
      <c r="K127" s="241"/>
      <c r="L127" s="41"/>
      <c r="M127" s="242" t="s">
        <v>1</v>
      </c>
      <c r="N127" s="243" t="s">
        <v>40</v>
      </c>
      <c r="O127" s="94"/>
      <c r="P127" s="244">
        <f>O127*H127</f>
        <v>0</v>
      </c>
      <c r="Q127" s="244">
        <v>0</v>
      </c>
      <c r="R127" s="244">
        <f>Q127*H127</f>
        <v>0</v>
      </c>
      <c r="S127" s="244">
        <v>0</v>
      </c>
      <c r="T127" s="24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46" t="s">
        <v>241</v>
      </c>
      <c r="AT127" s="246" t="s">
        <v>179</v>
      </c>
      <c r="AU127" s="246" t="s">
        <v>87</v>
      </c>
      <c r="AY127" s="14" t="s">
        <v>177</v>
      </c>
      <c r="BE127" s="247">
        <f>IF(N127="základná",J127,0)</f>
        <v>0</v>
      </c>
      <c r="BF127" s="247">
        <f>IF(N127="znížená",J127,0)</f>
        <v>0</v>
      </c>
      <c r="BG127" s="247">
        <f>IF(N127="zákl. prenesená",J127,0)</f>
        <v>0</v>
      </c>
      <c r="BH127" s="247">
        <f>IF(N127="zníž. prenesená",J127,0)</f>
        <v>0</v>
      </c>
      <c r="BI127" s="247">
        <f>IF(N127="nulová",J127,0)</f>
        <v>0</v>
      </c>
      <c r="BJ127" s="14" t="s">
        <v>87</v>
      </c>
      <c r="BK127" s="247">
        <f>ROUND(I127*H127,2)</f>
        <v>0</v>
      </c>
      <c r="BL127" s="14" t="s">
        <v>241</v>
      </c>
      <c r="BM127" s="246" t="s">
        <v>2751</v>
      </c>
    </row>
    <row r="128" s="2" customFormat="1" ht="16.5" customHeight="1">
      <c r="A128" s="35"/>
      <c r="B128" s="36"/>
      <c r="C128" s="234" t="s">
        <v>183</v>
      </c>
      <c r="D128" s="234" t="s">
        <v>179</v>
      </c>
      <c r="E128" s="235" t="s">
        <v>2752</v>
      </c>
      <c r="F128" s="236" t="s">
        <v>2753</v>
      </c>
      <c r="G128" s="237" t="s">
        <v>371</v>
      </c>
      <c r="H128" s="238">
        <v>6</v>
      </c>
      <c r="I128" s="239"/>
      <c r="J128" s="240">
        <f>ROUND(I128*H128,2)</f>
        <v>0</v>
      </c>
      <c r="K128" s="241"/>
      <c r="L128" s="41"/>
      <c r="M128" s="242" t="s">
        <v>1</v>
      </c>
      <c r="N128" s="243" t="s">
        <v>40</v>
      </c>
      <c r="O128" s="94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6" t="s">
        <v>241</v>
      </c>
      <c r="AT128" s="246" t="s">
        <v>179</v>
      </c>
      <c r="AU128" s="246" t="s">
        <v>87</v>
      </c>
      <c r="AY128" s="14" t="s">
        <v>177</v>
      </c>
      <c r="BE128" s="247">
        <f>IF(N128="základná",J128,0)</f>
        <v>0</v>
      </c>
      <c r="BF128" s="247">
        <f>IF(N128="znížená",J128,0)</f>
        <v>0</v>
      </c>
      <c r="BG128" s="247">
        <f>IF(N128="zákl. prenesená",J128,0)</f>
        <v>0</v>
      </c>
      <c r="BH128" s="247">
        <f>IF(N128="zníž. prenesená",J128,0)</f>
        <v>0</v>
      </c>
      <c r="BI128" s="247">
        <f>IF(N128="nulová",J128,0)</f>
        <v>0</v>
      </c>
      <c r="BJ128" s="14" t="s">
        <v>87</v>
      </c>
      <c r="BK128" s="247">
        <f>ROUND(I128*H128,2)</f>
        <v>0</v>
      </c>
      <c r="BL128" s="14" t="s">
        <v>241</v>
      </c>
      <c r="BM128" s="246" t="s">
        <v>2754</v>
      </c>
    </row>
    <row r="129" s="2" customFormat="1" ht="24.15" customHeight="1">
      <c r="A129" s="35"/>
      <c r="B129" s="36"/>
      <c r="C129" s="234" t="s">
        <v>196</v>
      </c>
      <c r="D129" s="234" t="s">
        <v>179</v>
      </c>
      <c r="E129" s="235" t="s">
        <v>2755</v>
      </c>
      <c r="F129" s="236" t="s">
        <v>2756</v>
      </c>
      <c r="G129" s="237" t="s">
        <v>371</v>
      </c>
      <c r="H129" s="238">
        <v>6</v>
      </c>
      <c r="I129" s="239"/>
      <c r="J129" s="240">
        <f>ROUND(I129*H129,2)</f>
        <v>0</v>
      </c>
      <c r="K129" s="241"/>
      <c r="L129" s="41"/>
      <c r="M129" s="242" t="s">
        <v>1</v>
      </c>
      <c r="N129" s="243" t="s">
        <v>40</v>
      </c>
      <c r="O129" s="94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6" t="s">
        <v>241</v>
      </c>
      <c r="AT129" s="246" t="s">
        <v>179</v>
      </c>
      <c r="AU129" s="246" t="s">
        <v>87</v>
      </c>
      <c r="AY129" s="14" t="s">
        <v>177</v>
      </c>
      <c r="BE129" s="247">
        <f>IF(N129="základná",J129,0)</f>
        <v>0</v>
      </c>
      <c r="BF129" s="247">
        <f>IF(N129="znížená",J129,0)</f>
        <v>0</v>
      </c>
      <c r="BG129" s="247">
        <f>IF(N129="zákl. prenesená",J129,0)</f>
        <v>0</v>
      </c>
      <c r="BH129" s="247">
        <f>IF(N129="zníž. prenesená",J129,0)</f>
        <v>0</v>
      </c>
      <c r="BI129" s="247">
        <f>IF(N129="nulová",J129,0)</f>
        <v>0</v>
      </c>
      <c r="BJ129" s="14" t="s">
        <v>87</v>
      </c>
      <c r="BK129" s="247">
        <f>ROUND(I129*H129,2)</f>
        <v>0</v>
      </c>
      <c r="BL129" s="14" t="s">
        <v>241</v>
      </c>
      <c r="BM129" s="246" t="s">
        <v>2757</v>
      </c>
    </row>
    <row r="130" s="2" customFormat="1" ht="16.5" customHeight="1">
      <c r="A130" s="35"/>
      <c r="B130" s="36"/>
      <c r="C130" s="234" t="s">
        <v>200</v>
      </c>
      <c r="D130" s="234" t="s">
        <v>179</v>
      </c>
      <c r="E130" s="235" t="s">
        <v>2758</v>
      </c>
      <c r="F130" s="236" t="s">
        <v>2759</v>
      </c>
      <c r="G130" s="237" t="s">
        <v>371</v>
      </c>
      <c r="H130" s="238">
        <v>6</v>
      </c>
      <c r="I130" s="239"/>
      <c r="J130" s="240">
        <f>ROUND(I130*H130,2)</f>
        <v>0</v>
      </c>
      <c r="K130" s="241"/>
      <c r="L130" s="41"/>
      <c r="M130" s="242" t="s">
        <v>1</v>
      </c>
      <c r="N130" s="243" t="s">
        <v>40</v>
      </c>
      <c r="O130" s="94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6" t="s">
        <v>241</v>
      </c>
      <c r="AT130" s="246" t="s">
        <v>179</v>
      </c>
      <c r="AU130" s="246" t="s">
        <v>87</v>
      </c>
      <c r="AY130" s="14" t="s">
        <v>177</v>
      </c>
      <c r="BE130" s="247">
        <f>IF(N130="základná",J130,0)</f>
        <v>0</v>
      </c>
      <c r="BF130" s="247">
        <f>IF(N130="znížená",J130,0)</f>
        <v>0</v>
      </c>
      <c r="BG130" s="247">
        <f>IF(N130="zákl. prenesená",J130,0)</f>
        <v>0</v>
      </c>
      <c r="BH130" s="247">
        <f>IF(N130="zníž. prenesená",J130,0)</f>
        <v>0</v>
      </c>
      <c r="BI130" s="247">
        <f>IF(N130="nulová",J130,0)</f>
        <v>0</v>
      </c>
      <c r="BJ130" s="14" t="s">
        <v>87</v>
      </c>
      <c r="BK130" s="247">
        <f>ROUND(I130*H130,2)</f>
        <v>0</v>
      </c>
      <c r="BL130" s="14" t="s">
        <v>241</v>
      </c>
      <c r="BM130" s="246" t="s">
        <v>2760</v>
      </c>
    </row>
    <row r="131" s="2" customFormat="1" ht="24.15" customHeight="1">
      <c r="A131" s="35"/>
      <c r="B131" s="36"/>
      <c r="C131" s="234" t="s">
        <v>204</v>
      </c>
      <c r="D131" s="234" t="s">
        <v>179</v>
      </c>
      <c r="E131" s="235" t="s">
        <v>2761</v>
      </c>
      <c r="F131" s="236" t="s">
        <v>2762</v>
      </c>
      <c r="G131" s="237" t="s">
        <v>371</v>
      </c>
      <c r="H131" s="238">
        <v>6</v>
      </c>
      <c r="I131" s="239"/>
      <c r="J131" s="240">
        <f>ROUND(I131*H131,2)</f>
        <v>0</v>
      </c>
      <c r="K131" s="241"/>
      <c r="L131" s="41"/>
      <c r="M131" s="242" t="s">
        <v>1</v>
      </c>
      <c r="N131" s="243" t="s">
        <v>40</v>
      </c>
      <c r="O131" s="94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6" t="s">
        <v>241</v>
      </c>
      <c r="AT131" s="246" t="s">
        <v>179</v>
      </c>
      <c r="AU131" s="246" t="s">
        <v>87</v>
      </c>
      <c r="AY131" s="14" t="s">
        <v>177</v>
      </c>
      <c r="BE131" s="247">
        <f>IF(N131="základná",J131,0)</f>
        <v>0</v>
      </c>
      <c r="BF131" s="247">
        <f>IF(N131="znížená",J131,0)</f>
        <v>0</v>
      </c>
      <c r="BG131" s="247">
        <f>IF(N131="zákl. prenesená",J131,0)</f>
        <v>0</v>
      </c>
      <c r="BH131" s="247">
        <f>IF(N131="zníž. prenesená",J131,0)</f>
        <v>0</v>
      </c>
      <c r="BI131" s="247">
        <f>IF(N131="nulová",J131,0)</f>
        <v>0</v>
      </c>
      <c r="BJ131" s="14" t="s">
        <v>87</v>
      </c>
      <c r="BK131" s="247">
        <f>ROUND(I131*H131,2)</f>
        <v>0</v>
      </c>
      <c r="BL131" s="14" t="s">
        <v>241</v>
      </c>
      <c r="BM131" s="246" t="s">
        <v>2763</v>
      </c>
    </row>
    <row r="132" s="2" customFormat="1" ht="24.15" customHeight="1">
      <c r="A132" s="35"/>
      <c r="B132" s="36"/>
      <c r="C132" s="234" t="s">
        <v>208</v>
      </c>
      <c r="D132" s="234" t="s">
        <v>179</v>
      </c>
      <c r="E132" s="235" t="s">
        <v>2764</v>
      </c>
      <c r="F132" s="236" t="s">
        <v>2765</v>
      </c>
      <c r="G132" s="237" t="s">
        <v>371</v>
      </c>
      <c r="H132" s="238">
        <v>6</v>
      </c>
      <c r="I132" s="239"/>
      <c r="J132" s="240">
        <f>ROUND(I132*H132,2)</f>
        <v>0</v>
      </c>
      <c r="K132" s="241"/>
      <c r="L132" s="41"/>
      <c r="M132" s="260" t="s">
        <v>1</v>
      </c>
      <c r="N132" s="261" t="s">
        <v>40</v>
      </c>
      <c r="O132" s="262"/>
      <c r="P132" s="263">
        <f>O132*H132</f>
        <v>0</v>
      </c>
      <c r="Q132" s="263">
        <v>0</v>
      </c>
      <c r="R132" s="263">
        <f>Q132*H132</f>
        <v>0</v>
      </c>
      <c r="S132" s="263">
        <v>0</v>
      </c>
      <c r="T132" s="26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6" t="s">
        <v>241</v>
      </c>
      <c r="AT132" s="246" t="s">
        <v>179</v>
      </c>
      <c r="AU132" s="246" t="s">
        <v>87</v>
      </c>
      <c r="AY132" s="14" t="s">
        <v>177</v>
      </c>
      <c r="BE132" s="247">
        <f>IF(N132="základná",J132,0)</f>
        <v>0</v>
      </c>
      <c r="BF132" s="247">
        <f>IF(N132="znížená",J132,0)</f>
        <v>0</v>
      </c>
      <c r="BG132" s="247">
        <f>IF(N132="zákl. prenesená",J132,0)</f>
        <v>0</v>
      </c>
      <c r="BH132" s="247">
        <f>IF(N132="zníž. prenesená",J132,0)</f>
        <v>0</v>
      </c>
      <c r="BI132" s="247">
        <f>IF(N132="nulová",J132,0)</f>
        <v>0</v>
      </c>
      <c r="BJ132" s="14" t="s">
        <v>87</v>
      </c>
      <c r="BK132" s="247">
        <f>ROUND(I132*H132,2)</f>
        <v>0</v>
      </c>
      <c r="BL132" s="14" t="s">
        <v>241</v>
      </c>
      <c r="BM132" s="246" t="s">
        <v>2766</v>
      </c>
    </row>
    <row r="133" s="2" customFormat="1" ht="6.96" customHeight="1">
      <c r="A133" s="35"/>
      <c r="B133" s="69"/>
      <c r="C133" s="70"/>
      <c r="D133" s="70"/>
      <c r="E133" s="70"/>
      <c r="F133" s="70"/>
      <c r="G133" s="70"/>
      <c r="H133" s="70"/>
      <c r="I133" s="70"/>
      <c r="J133" s="70"/>
      <c r="K133" s="70"/>
      <c r="L133" s="41"/>
      <c r="M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</sheetData>
  <sheetProtection sheet="1" autoFilter="0" formatColumns="0" formatRows="0" objects="1" scenarios="1" spinCount="100000" saltValue="TxkQCRCyQ3K3hO/7Fjm2S6D8qOdZ92kLVjShff7AG/UoCdiYXh/5B3/DC5O/ji8YxOrFpKJHxErn0TSLsHTW+w==" hashValue="Xv+k5DL/c3/pA2MQN1zc8I+egkboHjLN8Rfv8u3fGI6K2WJCgsAql+Ql/eqGB7nUL46W/L+WBiD5YOxQCZfrmA==" algorithmName="SHA-512" password="CC35"/>
  <autoFilter ref="C121:K13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100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17"/>
      <c r="AT3" s="14" t="s">
        <v>74</v>
      </c>
    </row>
    <row r="4" s="1" customFormat="1" ht="24.96" customHeight="1">
      <c r="B4" s="17"/>
      <c r="D4" s="151" t="s">
        <v>122</v>
      </c>
      <c r="L4" s="17"/>
      <c r="M4" s="15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53" t="s">
        <v>15</v>
      </c>
      <c r="L6" s="17"/>
    </row>
    <row r="7" s="1" customFormat="1" ht="16.5" customHeight="1">
      <c r="B7" s="17"/>
      <c r="E7" s="154" t="str">
        <f>'Rekapitulácia stavby'!K6</f>
        <v>Prístavba základnej školy Suchá nad Parnou</v>
      </c>
      <c r="F7" s="153"/>
      <c r="G7" s="153"/>
      <c r="H7" s="153"/>
      <c r="L7" s="17"/>
    </row>
    <row r="8" s="1" customFormat="1" ht="12" customHeight="1">
      <c r="B8" s="17"/>
      <c r="D8" s="153" t="s">
        <v>123</v>
      </c>
      <c r="L8" s="17"/>
    </row>
    <row r="9" s="2" customFormat="1" ht="16.5" customHeight="1">
      <c r="A9" s="35"/>
      <c r="B9" s="41"/>
      <c r="C9" s="35"/>
      <c r="D9" s="35"/>
      <c r="E9" s="154" t="s">
        <v>124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53" t="s">
        <v>125</v>
      </c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5" t="s">
        <v>2767</v>
      </c>
      <c r="F11" s="35"/>
      <c r="G11" s="35"/>
      <c r="H11" s="35"/>
      <c r="I11" s="35"/>
      <c r="J11" s="35"/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53" t="s">
        <v>17</v>
      </c>
      <c r="E13" s="35"/>
      <c r="F13" s="144" t="s">
        <v>1</v>
      </c>
      <c r="G13" s="35"/>
      <c r="H13" s="35"/>
      <c r="I13" s="153" t="s">
        <v>18</v>
      </c>
      <c r="J13" s="144" t="s">
        <v>1</v>
      </c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53" t="s">
        <v>19</v>
      </c>
      <c r="E14" s="35"/>
      <c r="F14" s="144" t="s">
        <v>20</v>
      </c>
      <c r="G14" s="35"/>
      <c r="H14" s="35"/>
      <c r="I14" s="153" t="s">
        <v>21</v>
      </c>
      <c r="J14" s="156" t="str">
        <f>'Rekapitulácia stavby'!AN8</f>
        <v>9. 2. 2022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53" t="s">
        <v>23</v>
      </c>
      <c r="E16" s="35"/>
      <c r="F16" s="35"/>
      <c r="G16" s="35"/>
      <c r="H16" s="35"/>
      <c r="I16" s="153" t="s">
        <v>24</v>
      </c>
      <c r="J16" s="144" t="s">
        <v>1</v>
      </c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44" t="s">
        <v>25</v>
      </c>
      <c r="F17" s="35"/>
      <c r="G17" s="35"/>
      <c r="H17" s="35"/>
      <c r="I17" s="153" t="s">
        <v>26</v>
      </c>
      <c r="J17" s="144" t="s">
        <v>1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53" t="s">
        <v>27</v>
      </c>
      <c r="E19" s="35"/>
      <c r="F19" s="35"/>
      <c r="G19" s="35"/>
      <c r="H19" s="35"/>
      <c r="I19" s="153" t="s">
        <v>24</v>
      </c>
      <c r="J19" s="30" t="str">
        <f>'Rekapitulácia stavby'!AN13</f>
        <v>Vyplň údaj</v>
      </c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'Rekapitulácia stavby'!E14</f>
        <v>Vyplň údaj</v>
      </c>
      <c r="F20" s="144"/>
      <c r="G20" s="144"/>
      <c r="H20" s="144"/>
      <c r="I20" s="153" t="s">
        <v>26</v>
      </c>
      <c r="J20" s="30" t="str">
        <f>'Rekapitulácia stavby'!AN14</f>
        <v>Vyplň údaj</v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53" t="s">
        <v>29</v>
      </c>
      <c r="E22" s="35"/>
      <c r="F22" s="35"/>
      <c r="G22" s="35"/>
      <c r="H22" s="35"/>
      <c r="I22" s="153" t="s">
        <v>24</v>
      </c>
      <c r="J22" s="144" t="s">
        <v>1</v>
      </c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44" t="s">
        <v>30</v>
      </c>
      <c r="F23" s="35"/>
      <c r="G23" s="35"/>
      <c r="H23" s="35"/>
      <c r="I23" s="153" t="s">
        <v>26</v>
      </c>
      <c r="J23" s="144" t="s">
        <v>1</v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53" t="s">
        <v>32</v>
      </c>
      <c r="E25" s="35"/>
      <c r="F25" s="35"/>
      <c r="G25" s="35"/>
      <c r="H25" s="35"/>
      <c r="I25" s="153" t="s">
        <v>24</v>
      </c>
      <c r="J25" s="144" t="str">
        <f>IF('Rekapitulácia stavby'!AN19="","",'Rekapitulácia stavby'!AN19)</f>
        <v/>
      </c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44" t="str">
        <f>IF('Rekapitulácia stavby'!E20="","",'Rekapitulácia stavby'!E20)</f>
        <v xml:space="preserve"> </v>
      </c>
      <c r="F26" s="35"/>
      <c r="G26" s="35"/>
      <c r="H26" s="35"/>
      <c r="I26" s="153" t="s">
        <v>26</v>
      </c>
      <c r="J26" s="144" t="str">
        <f>IF('Rekapitulácia stavby'!AN20="","",'Rekapitulácia stavby'!AN20)</f>
        <v/>
      </c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6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53" t="s">
        <v>33</v>
      </c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7"/>
      <c r="B29" s="158"/>
      <c r="C29" s="157"/>
      <c r="D29" s="157"/>
      <c r="E29" s="159" t="s">
        <v>1</v>
      </c>
      <c r="F29" s="159"/>
      <c r="G29" s="159"/>
      <c r="H29" s="159"/>
      <c r="I29" s="157"/>
      <c r="J29" s="157"/>
      <c r="K29" s="157"/>
      <c r="L29" s="160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61"/>
      <c r="E31" s="161"/>
      <c r="F31" s="161"/>
      <c r="G31" s="161"/>
      <c r="H31" s="161"/>
      <c r="I31" s="161"/>
      <c r="J31" s="161"/>
      <c r="K31" s="161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62" t="s">
        <v>34</v>
      </c>
      <c r="E32" s="35"/>
      <c r="F32" s="35"/>
      <c r="G32" s="35"/>
      <c r="H32" s="35"/>
      <c r="I32" s="35"/>
      <c r="J32" s="163">
        <f>ROUND(J124, 2)</f>
        <v>0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61"/>
      <c r="E33" s="161"/>
      <c r="F33" s="161"/>
      <c r="G33" s="161"/>
      <c r="H33" s="161"/>
      <c r="I33" s="161"/>
      <c r="J33" s="161"/>
      <c r="K33" s="161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64" t="s">
        <v>36</v>
      </c>
      <c r="G34" s="35"/>
      <c r="H34" s="35"/>
      <c r="I34" s="164" t="s">
        <v>35</v>
      </c>
      <c r="J34" s="164" t="s">
        <v>37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65" t="s">
        <v>38</v>
      </c>
      <c r="E35" s="166" t="s">
        <v>39</v>
      </c>
      <c r="F35" s="167">
        <f>ROUND((SUM(BE124:BE142)),  2)</f>
        <v>0</v>
      </c>
      <c r="G35" s="168"/>
      <c r="H35" s="168"/>
      <c r="I35" s="169">
        <v>0.20000000000000001</v>
      </c>
      <c r="J35" s="167">
        <f>ROUND(((SUM(BE124:BE142))*I35),  2)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66" t="s">
        <v>40</v>
      </c>
      <c r="F36" s="167">
        <f>ROUND((SUM(BF124:BF142)),  2)</f>
        <v>0</v>
      </c>
      <c r="G36" s="168"/>
      <c r="H36" s="168"/>
      <c r="I36" s="169">
        <v>0.20000000000000001</v>
      </c>
      <c r="J36" s="167">
        <f>ROUND(((SUM(BF124:BF142))*I36),  2)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3" t="s">
        <v>41</v>
      </c>
      <c r="F37" s="170">
        <f>ROUND((SUM(BG124:BG142)),  2)</f>
        <v>0</v>
      </c>
      <c r="G37" s="35"/>
      <c r="H37" s="35"/>
      <c r="I37" s="171">
        <v>0.20000000000000001</v>
      </c>
      <c r="J37" s="170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53" t="s">
        <v>42</v>
      </c>
      <c r="F38" s="170">
        <f>ROUND((SUM(BH124:BH142)),  2)</f>
        <v>0</v>
      </c>
      <c r="G38" s="35"/>
      <c r="H38" s="35"/>
      <c r="I38" s="171">
        <v>0.20000000000000001</v>
      </c>
      <c r="J38" s="170">
        <f>0</f>
        <v>0</v>
      </c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66" t="s">
        <v>43</v>
      </c>
      <c r="F39" s="167">
        <f>ROUND((SUM(BI124:BI142)),  2)</f>
        <v>0</v>
      </c>
      <c r="G39" s="168"/>
      <c r="H39" s="168"/>
      <c r="I39" s="169">
        <v>0</v>
      </c>
      <c r="J39" s="167">
        <f>0</f>
        <v>0</v>
      </c>
      <c r="K39" s="35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72"/>
      <c r="D41" s="173" t="s">
        <v>44</v>
      </c>
      <c r="E41" s="174"/>
      <c r="F41" s="174"/>
      <c r="G41" s="175" t="s">
        <v>45</v>
      </c>
      <c r="H41" s="176" t="s">
        <v>46</v>
      </c>
      <c r="I41" s="174"/>
      <c r="J41" s="177">
        <f>SUM(J32:J39)</f>
        <v>0</v>
      </c>
      <c r="K41" s="178"/>
      <c r="L41" s="66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6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9" t="s">
        <v>47</v>
      </c>
      <c r="E50" s="180"/>
      <c r="F50" s="180"/>
      <c r="G50" s="179" t="s">
        <v>48</v>
      </c>
      <c r="H50" s="180"/>
      <c r="I50" s="180"/>
      <c r="J50" s="180"/>
      <c r="K50" s="180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1" t="s">
        <v>49</v>
      </c>
      <c r="E61" s="182"/>
      <c r="F61" s="183" t="s">
        <v>50</v>
      </c>
      <c r="G61" s="181" t="s">
        <v>49</v>
      </c>
      <c r="H61" s="182"/>
      <c r="I61" s="182"/>
      <c r="J61" s="184" t="s">
        <v>50</v>
      </c>
      <c r="K61" s="182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9" t="s">
        <v>51</v>
      </c>
      <c r="E65" s="185"/>
      <c r="F65" s="185"/>
      <c r="G65" s="179" t="s">
        <v>52</v>
      </c>
      <c r="H65" s="185"/>
      <c r="I65" s="185"/>
      <c r="J65" s="185"/>
      <c r="K65" s="185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1" t="s">
        <v>49</v>
      </c>
      <c r="E76" s="182"/>
      <c r="F76" s="183" t="s">
        <v>50</v>
      </c>
      <c r="G76" s="181" t="s">
        <v>49</v>
      </c>
      <c r="H76" s="182"/>
      <c r="I76" s="182"/>
      <c r="J76" s="184" t="s">
        <v>50</v>
      </c>
      <c r="K76" s="182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6"/>
      <c r="C77" s="187"/>
      <c r="D77" s="187"/>
      <c r="E77" s="187"/>
      <c r="F77" s="187"/>
      <c r="G77" s="187"/>
      <c r="H77" s="187"/>
      <c r="I77" s="187"/>
      <c r="J77" s="187"/>
      <c r="K77" s="187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88"/>
      <c r="C81" s="189"/>
      <c r="D81" s="189"/>
      <c r="E81" s="189"/>
      <c r="F81" s="189"/>
      <c r="G81" s="189"/>
      <c r="H81" s="189"/>
      <c r="I81" s="189"/>
      <c r="J81" s="189"/>
      <c r="K81" s="189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127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90" t="str">
        <f>E7</f>
        <v>Prístavba základnej školy Suchá nad Parnou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123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90" t="s">
        <v>124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125</v>
      </c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9" t="str">
        <f>E11</f>
        <v>06 - Plynoinštalácia</v>
      </c>
      <c r="F89" s="37"/>
      <c r="G89" s="37"/>
      <c r="H89" s="37"/>
      <c r="I89" s="37"/>
      <c r="J89" s="37"/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19</v>
      </c>
      <c r="D91" s="37"/>
      <c r="E91" s="37"/>
      <c r="F91" s="24" t="str">
        <f>F14</f>
        <v xml:space="preserve"> </v>
      </c>
      <c r="G91" s="37"/>
      <c r="H91" s="37"/>
      <c r="I91" s="29" t="s">
        <v>21</v>
      </c>
      <c r="J91" s="82" t="str">
        <f>IF(J14="","",J14)</f>
        <v>9. 2. 2022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25.65" customHeight="1">
      <c r="A93" s="35"/>
      <c r="B93" s="36"/>
      <c r="C93" s="29" t="s">
        <v>23</v>
      </c>
      <c r="D93" s="37"/>
      <c r="E93" s="37"/>
      <c r="F93" s="24" t="str">
        <f>E17</f>
        <v>Obec Suchá nad Parnou</v>
      </c>
      <c r="G93" s="37"/>
      <c r="H93" s="37"/>
      <c r="I93" s="29" t="s">
        <v>29</v>
      </c>
      <c r="J93" s="33" t="str">
        <f>E23</f>
        <v xml:space="preserve">Ing.arch.  Martin Holeš</v>
      </c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32</v>
      </c>
      <c r="J94" s="33" t="str">
        <f>E26</f>
        <v xml:space="preserve"> </v>
      </c>
      <c r="K94" s="37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91" t="s">
        <v>128</v>
      </c>
      <c r="D96" s="192"/>
      <c r="E96" s="192"/>
      <c r="F96" s="192"/>
      <c r="G96" s="192"/>
      <c r="H96" s="192"/>
      <c r="I96" s="192"/>
      <c r="J96" s="193" t="s">
        <v>129</v>
      </c>
      <c r="K96" s="192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6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94" t="s">
        <v>130</v>
      </c>
      <c r="D98" s="37"/>
      <c r="E98" s="37"/>
      <c r="F98" s="37"/>
      <c r="G98" s="37"/>
      <c r="H98" s="37"/>
      <c r="I98" s="37"/>
      <c r="J98" s="113">
        <f>J124</f>
        <v>0</v>
      </c>
      <c r="K98" s="37"/>
      <c r="L98" s="66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131</v>
      </c>
    </row>
    <row r="99" hidden="1" s="9" customFormat="1" ht="24.96" customHeight="1">
      <c r="A99" s="9"/>
      <c r="B99" s="195"/>
      <c r="C99" s="196"/>
      <c r="D99" s="197" t="s">
        <v>141</v>
      </c>
      <c r="E99" s="198"/>
      <c r="F99" s="198"/>
      <c r="G99" s="198"/>
      <c r="H99" s="198"/>
      <c r="I99" s="198"/>
      <c r="J99" s="199">
        <f>J125</f>
        <v>0</v>
      </c>
      <c r="K99" s="196"/>
      <c r="L99" s="20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201"/>
      <c r="C100" s="136"/>
      <c r="D100" s="202" t="s">
        <v>2768</v>
      </c>
      <c r="E100" s="203"/>
      <c r="F100" s="203"/>
      <c r="G100" s="203"/>
      <c r="H100" s="203"/>
      <c r="I100" s="203"/>
      <c r="J100" s="204">
        <f>J126</f>
        <v>0</v>
      </c>
      <c r="K100" s="136"/>
      <c r="L100" s="20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201"/>
      <c r="C101" s="136"/>
      <c r="D101" s="202" t="s">
        <v>157</v>
      </c>
      <c r="E101" s="203"/>
      <c r="F101" s="203"/>
      <c r="G101" s="203"/>
      <c r="H101" s="203"/>
      <c r="I101" s="203"/>
      <c r="J101" s="204">
        <f>J137</f>
        <v>0</v>
      </c>
      <c r="K101" s="136"/>
      <c r="L101" s="20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201"/>
      <c r="C102" s="136"/>
      <c r="D102" s="202" t="s">
        <v>2769</v>
      </c>
      <c r="E102" s="203"/>
      <c r="F102" s="203"/>
      <c r="G102" s="203"/>
      <c r="H102" s="203"/>
      <c r="I102" s="203"/>
      <c r="J102" s="204">
        <f>J139</f>
        <v>0</v>
      </c>
      <c r="K102" s="136"/>
      <c r="L102" s="20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6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hidden="1" s="2" customFormat="1" ht="6.96" customHeight="1">
      <c r="A104" s="35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hidden="1"/>
    <row r="106" hidden="1"/>
    <row r="107" hidden="1"/>
    <row r="108" s="2" customFormat="1" ht="6.96" customHeight="1">
      <c r="A108" s="35"/>
      <c r="B108" s="71"/>
      <c r="C108" s="72"/>
      <c r="D108" s="72"/>
      <c r="E108" s="72"/>
      <c r="F108" s="72"/>
      <c r="G108" s="72"/>
      <c r="H108" s="72"/>
      <c r="I108" s="72"/>
      <c r="J108" s="72"/>
      <c r="K108" s="72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163</v>
      </c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15</v>
      </c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190" t="str">
        <f>E7</f>
        <v>Prístavba základnej školy Suchá nad Parnou</v>
      </c>
      <c r="F112" s="29"/>
      <c r="G112" s="29"/>
      <c r="H112" s="29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1" customFormat="1" ht="12" customHeight="1">
      <c r="B113" s="18"/>
      <c r="C113" s="29" t="s">
        <v>123</v>
      </c>
      <c r="D113" s="19"/>
      <c r="E113" s="19"/>
      <c r="F113" s="19"/>
      <c r="G113" s="19"/>
      <c r="H113" s="19"/>
      <c r="I113" s="19"/>
      <c r="J113" s="19"/>
      <c r="K113" s="19"/>
      <c r="L113" s="17"/>
    </row>
    <row r="114" s="2" customFormat="1" ht="16.5" customHeight="1">
      <c r="A114" s="35"/>
      <c r="B114" s="36"/>
      <c r="C114" s="37"/>
      <c r="D114" s="37"/>
      <c r="E114" s="190" t="s">
        <v>124</v>
      </c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125</v>
      </c>
      <c r="D115" s="37"/>
      <c r="E115" s="37"/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9" t="str">
        <f>E11</f>
        <v>06 - Plynoinštalácia</v>
      </c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19</v>
      </c>
      <c r="D118" s="37"/>
      <c r="E118" s="37"/>
      <c r="F118" s="24" t="str">
        <f>F14</f>
        <v xml:space="preserve"> </v>
      </c>
      <c r="G118" s="37"/>
      <c r="H118" s="37"/>
      <c r="I118" s="29" t="s">
        <v>21</v>
      </c>
      <c r="J118" s="82" t="str">
        <f>IF(J14="","",J14)</f>
        <v>9. 2. 2022</v>
      </c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25.65" customHeight="1">
      <c r="A120" s="35"/>
      <c r="B120" s="36"/>
      <c r="C120" s="29" t="s">
        <v>23</v>
      </c>
      <c r="D120" s="37"/>
      <c r="E120" s="37"/>
      <c r="F120" s="24" t="str">
        <f>E17</f>
        <v>Obec Suchá nad Parnou</v>
      </c>
      <c r="G120" s="37"/>
      <c r="H120" s="37"/>
      <c r="I120" s="29" t="s">
        <v>29</v>
      </c>
      <c r="J120" s="33" t="str">
        <f>E23</f>
        <v xml:space="preserve">Ing.arch.  Martin Holeš</v>
      </c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27</v>
      </c>
      <c r="D121" s="37"/>
      <c r="E121" s="37"/>
      <c r="F121" s="24" t="str">
        <f>IF(E20="","",E20)</f>
        <v>Vyplň údaj</v>
      </c>
      <c r="G121" s="37"/>
      <c r="H121" s="37"/>
      <c r="I121" s="29" t="s">
        <v>32</v>
      </c>
      <c r="J121" s="33" t="str">
        <f>E26</f>
        <v xml:space="preserve"> </v>
      </c>
      <c r="K121" s="37"/>
      <c r="L121" s="6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206"/>
      <c r="B123" s="207"/>
      <c r="C123" s="208" t="s">
        <v>164</v>
      </c>
      <c r="D123" s="209" t="s">
        <v>59</v>
      </c>
      <c r="E123" s="209" t="s">
        <v>55</v>
      </c>
      <c r="F123" s="209" t="s">
        <v>56</v>
      </c>
      <c r="G123" s="209" t="s">
        <v>165</v>
      </c>
      <c r="H123" s="209" t="s">
        <v>166</v>
      </c>
      <c r="I123" s="209" t="s">
        <v>167</v>
      </c>
      <c r="J123" s="210" t="s">
        <v>129</v>
      </c>
      <c r="K123" s="211" t="s">
        <v>168</v>
      </c>
      <c r="L123" s="212"/>
      <c r="M123" s="103" t="s">
        <v>1</v>
      </c>
      <c r="N123" s="104" t="s">
        <v>38</v>
      </c>
      <c r="O123" s="104" t="s">
        <v>169</v>
      </c>
      <c r="P123" s="104" t="s">
        <v>170</v>
      </c>
      <c r="Q123" s="104" t="s">
        <v>171</v>
      </c>
      <c r="R123" s="104" t="s">
        <v>172</v>
      </c>
      <c r="S123" s="104" t="s">
        <v>173</v>
      </c>
      <c r="T123" s="105" t="s">
        <v>174</v>
      </c>
      <c r="U123" s="206"/>
      <c r="V123" s="206"/>
      <c r="W123" s="206"/>
      <c r="X123" s="206"/>
      <c r="Y123" s="206"/>
      <c r="Z123" s="206"/>
      <c r="AA123" s="206"/>
      <c r="AB123" s="206"/>
      <c r="AC123" s="206"/>
      <c r="AD123" s="206"/>
      <c r="AE123" s="206"/>
    </row>
    <row r="124" s="2" customFormat="1" ht="22.8" customHeight="1">
      <c r="A124" s="35"/>
      <c r="B124" s="36"/>
      <c r="C124" s="110" t="s">
        <v>130</v>
      </c>
      <c r="D124" s="37"/>
      <c r="E124" s="37"/>
      <c r="F124" s="37"/>
      <c r="G124" s="37"/>
      <c r="H124" s="37"/>
      <c r="I124" s="37"/>
      <c r="J124" s="213">
        <f>BK124</f>
        <v>0</v>
      </c>
      <c r="K124" s="37"/>
      <c r="L124" s="41"/>
      <c r="M124" s="106"/>
      <c r="N124" s="214"/>
      <c r="O124" s="107"/>
      <c r="P124" s="215">
        <f>P125</f>
        <v>0</v>
      </c>
      <c r="Q124" s="107"/>
      <c r="R124" s="215">
        <f>R125</f>
        <v>0</v>
      </c>
      <c r="S124" s="107"/>
      <c r="T124" s="216">
        <f>T125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73</v>
      </c>
      <c r="AU124" s="14" t="s">
        <v>131</v>
      </c>
      <c r="BK124" s="217">
        <f>BK125</f>
        <v>0</v>
      </c>
    </row>
    <row r="125" s="12" customFormat="1" ht="25.92" customHeight="1">
      <c r="A125" s="12"/>
      <c r="B125" s="218"/>
      <c r="C125" s="219"/>
      <c r="D125" s="220" t="s">
        <v>73</v>
      </c>
      <c r="E125" s="221" t="s">
        <v>979</v>
      </c>
      <c r="F125" s="221" t="s">
        <v>980</v>
      </c>
      <c r="G125" s="219"/>
      <c r="H125" s="219"/>
      <c r="I125" s="222"/>
      <c r="J125" s="223">
        <f>BK125</f>
        <v>0</v>
      </c>
      <c r="K125" s="219"/>
      <c r="L125" s="224"/>
      <c r="M125" s="225"/>
      <c r="N125" s="226"/>
      <c r="O125" s="226"/>
      <c r="P125" s="227">
        <f>P126+P137+P139</f>
        <v>0</v>
      </c>
      <c r="Q125" s="226"/>
      <c r="R125" s="227">
        <f>R126+R137+R139</f>
        <v>0</v>
      </c>
      <c r="S125" s="226"/>
      <c r="T125" s="228">
        <f>T126+T137+T139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9" t="s">
        <v>87</v>
      </c>
      <c r="AT125" s="230" t="s">
        <v>73</v>
      </c>
      <c r="AU125" s="230" t="s">
        <v>74</v>
      </c>
      <c r="AY125" s="229" t="s">
        <v>177</v>
      </c>
      <c r="BK125" s="231">
        <f>BK126+BK137+BK139</f>
        <v>0</v>
      </c>
    </row>
    <row r="126" s="12" customFormat="1" ht="22.8" customHeight="1">
      <c r="A126" s="12"/>
      <c r="B126" s="218"/>
      <c r="C126" s="219"/>
      <c r="D126" s="220" t="s">
        <v>73</v>
      </c>
      <c r="E126" s="232" t="s">
        <v>2770</v>
      </c>
      <c r="F126" s="232" t="s">
        <v>2771</v>
      </c>
      <c r="G126" s="219"/>
      <c r="H126" s="219"/>
      <c r="I126" s="222"/>
      <c r="J126" s="233">
        <f>BK126</f>
        <v>0</v>
      </c>
      <c r="K126" s="219"/>
      <c r="L126" s="224"/>
      <c r="M126" s="225"/>
      <c r="N126" s="226"/>
      <c r="O126" s="226"/>
      <c r="P126" s="227">
        <f>SUM(P127:P136)</f>
        <v>0</v>
      </c>
      <c r="Q126" s="226"/>
      <c r="R126" s="227">
        <f>SUM(R127:R136)</f>
        <v>0</v>
      </c>
      <c r="S126" s="226"/>
      <c r="T126" s="228">
        <f>SUM(T127:T136)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9" t="s">
        <v>87</v>
      </c>
      <c r="AT126" s="230" t="s">
        <v>73</v>
      </c>
      <c r="AU126" s="230" t="s">
        <v>81</v>
      </c>
      <c r="AY126" s="229" t="s">
        <v>177</v>
      </c>
      <c r="BK126" s="231">
        <f>SUM(BK127:BK136)</f>
        <v>0</v>
      </c>
    </row>
    <row r="127" s="2" customFormat="1" ht="21.75" customHeight="1">
      <c r="A127" s="35"/>
      <c r="B127" s="36"/>
      <c r="C127" s="234" t="s">
        <v>81</v>
      </c>
      <c r="D127" s="234" t="s">
        <v>179</v>
      </c>
      <c r="E127" s="235" t="s">
        <v>2772</v>
      </c>
      <c r="F127" s="236" t="s">
        <v>2773</v>
      </c>
      <c r="G127" s="237" t="s">
        <v>182</v>
      </c>
      <c r="H127" s="238">
        <v>20</v>
      </c>
      <c r="I127" s="239"/>
      <c r="J127" s="240">
        <f>ROUND(I127*H127,2)</f>
        <v>0</v>
      </c>
      <c r="K127" s="241"/>
      <c r="L127" s="41"/>
      <c r="M127" s="242" t="s">
        <v>1</v>
      </c>
      <c r="N127" s="243" t="s">
        <v>40</v>
      </c>
      <c r="O127" s="94"/>
      <c r="P127" s="244">
        <f>O127*H127</f>
        <v>0</v>
      </c>
      <c r="Q127" s="244">
        <v>0</v>
      </c>
      <c r="R127" s="244">
        <f>Q127*H127</f>
        <v>0</v>
      </c>
      <c r="S127" s="244">
        <v>0</v>
      </c>
      <c r="T127" s="24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46" t="s">
        <v>183</v>
      </c>
      <c r="AT127" s="246" t="s">
        <v>179</v>
      </c>
      <c r="AU127" s="246" t="s">
        <v>87</v>
      </c>
      <c r="AY127" s="14" t="s">
        <v>177</v>
      </c>
      <c r="BE127" s="247">
        <f>IF(N127="základná",J127,0)</f>
        <v>0</v>
      </c>
      <c r="BF127" s="247">
        <f>IF(N127="znížená",J127,0)</f>
        <v>0</v>
      </c>
      <c r="BG127" s="247">
        <f>IF(N127="zákl. prenesená",J127,0)</f>
        <v>0</v>
      </c>
      <c r="BH127" s="247">
        <f>IF(N127="zníž. prenesená",J127,0)</f>
        <v>0</v>
      </c>
      <c r="BI127" s="247">
        <f>IF(N127="nulová",J127,0)</f>
        <v>0</v>
      </c>
      <c r="BJ127" s="14" t="s">
        <v>87</v>
      </c>
      <c r="BK127" s="247">
        <f>ROUND(I127*H127,2)</f>
        <v>0</v>
      </c>
      <c r="BL127" s="14" t="s">
        <v>183</v>
      </c>
      <c r="BM127" s="246" t="s">
        <v>87</v>
      </c>
    </row>
    <row r="128" s="2" customFormat="1" ht="21.75" customHeight="1">
      <c r="A128" s="35"/>
      <c r="B128" s="36"/>
      <c r="C128" s="234" t="s">
        <v>87</v>
      </c>
      <c r="D128" s="234" t="s">
        <v>179</v>
      </c>
      <c r="E128" s="235" t="s">
        <v>2774</v>
      </c>
      <c r="F128" s="236" t="s">
        <v>2775</v>
      </c>
      <c r="G128" s="237" t="s">
        <v>182</v>
      </c>
      <c r="H128" s="238">
        <v>40</v>
      </c>
      <c r="I128" s="239"/>
      <c r="J128" s="240">
        <f>ROUND(I128*H128,2)</f>
        <v>0</v>
      </c>
      <c r="K128" s="241"/>
      <c r="L128" s="41"/>
      <c r="M128" s="242" t="s">
        <v>1</v>
      </c>
      <c r="N128" s="243" t="s">
        <v>40</v>
      </c>
      <c r="O128" s="94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6" t="s">
        <v>183</v>
      </c>
      <c r="AT128" s="246" t="s">
        <v>179</v>
      </c>
      <c r="AU128" s="246" t="s">
        <v>87</v>
      </c>
      <c r="AY128" s="14" t="s">
        <v>177</v>
      </c>
      <c r="BE128" s="247">
        <f>IF(N128="základná",J128,0)</f>
        <v>0</v>
      </c>
      <c r="BF128" s="247">
        <f>IF(N128="znížená",J128,0)</f>
        <v>0</v>
      </c>
      <c r="BG128" s="247">
        <f>IF(N128="zákl. prenesená",J128,0)</f>
        <v>0</v>
      </c>
      <c r="BH128" s="247">
        <f>IF(N128="zníž. prenesená",J128,0)</f>
        <v>0</v>
      </c>
      <c r="BI128" s="247">
        <f>IF(N128="nulová",J128,0)</f>
        <v>0</v>
      </c>
      <c r="BJ128" s="14" t="s">
        <v>87</v>
      </c>
      <c r="BK128" s="247">
        <f>ROUND(I128*H128,2)</f>
        <v>0</v>
      </c>
      <c r="BL128" s="14" t="s">
        <v>183</v>
      </c>
      <c r="BM128" s="246" t="s">
        <v>183</v>
      </c>
    </row>
    <row r="129" s="2" customFormat="1" ht="16.5" customHeight="1">
      <c r="A129" s="35"/>
      <c r="B129" s="36"/>
      <c r="C129" s="234" t="s">
        <v>189</v>
      </c>
      <c r="D129" s="234" t="s">
        <v>179</v>
      </c>
      <c r="E129" s="235" t="s">
        <v>2776</v>
      </c>
      <c r="F129" s="236" t="s">
        <v>2777</v>
      </c>
      <c r="G129" s="237" t="s">
        <v>182</v>
      </c>
      <c r="H129" s="238">
        <v>1.5</v>
      </c>
      <c r="I129" s="239"/>
      <c r="J129" s="240">
        <f>ROUND(I129*H129,2)</f>
        <v>0</v>
      </c>
      <c r="K129" s="241"/>
      <c r="L129" s="41"/>
      <c r="M129" s="242" t="s">
        <v>1</v>
      </c>
      <c r="N129" s="243" t="s">
        <v>40</v>
      </c>
      <c r="O129" s="94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6" t="s">
        <v>183</v>
      </c>
      <c r="AT129" s="246" t="s">
        <v>179</v>
      </c>
      <c r="AU129" s="246" t="s">
        <v>87</v>
      </c>
      <c r="AY129" s="14" t="s">
        <v>177</v>
      </c>
      <c r="BE129" s="247">
        <f>IF(N129="základná",J129,0)</f>
        <v>0</v>
      </c>
      <c r="BF129" s="247">
        <f>IF(N129="znížená",J129,0)</f>
        <v>0</v>
      </c>
      <c r="BG129" s="247">
        <f>IF(N129="zákl. prenesená",J129,0)</f>
        <v>0</v>
      </c>
      <c r="BH129" s="247">
        <f>IF(N129="zníž. prenesená",J129,0)</f>
        <v>0</v>
      </c>
      <c r="BI129" s="247">
        <f>IF(N129="nulová",J129,0)</f>
        <v>0</v>
      </c>
      <c r="BJ129" s="14" t="s">
        <v>87</v>
      </c>
      <c r="BK129" s="247">
        <f>ROUND(I129*H129,2)</f>
        <v>0</v>
      </c>
      <c r="BL129" s="14" t="s">
        <v>183</v>
      </c>
      <c r="BM129" s="246" t="s">
        <v>200</v>
      </c>
    </row>
    <row r="130" s="2" customFormat="1" ht="24.15" customHeight="1">
      <c r="A130" s="35"/>
      <c r="B130" s="36"/>
      <c r="C130" s="234" t="s">
        <v>183</v>
      </c>
      <c r="D130" s="234" t="s">
        <v>179</v>
      </c>
      <c r="E130" s="235" t="s">
        <v>2778</v>
      </c>
      <c r="F130" s="236" t="s">
        <v>2779</v>
      </c>
      <c r="G130" s="237" t="s">
        <v>1953</v>
      </c>
      <c r="H130" s="238">
        <v>4</v>
      </c>
      <c r="I130" s="239"/>
      <c r="J130" s="240">
        <f>ROUND(I130*H130,2)</f>
        <v>0</v>
      </c>
      <c r="K130" s="241"/>
      <c r="L130" s="41"/>
      <c r="M130" s="242" t="s">
        <v>1</v>
      </c>
      <c r="N130" s="243" t="s">
        <v>40</v>
      </c>
      <c r="O130" s="94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6" t="s">
        <v>183</v>
      </c>
      <c r="AT130" s="246" t="s">
        <v>179</v>
      </c>
      <c r="AU130" s="246" t="s">
        <v>87</v>
      </c>
      <c r="AY130" s="14" t="s">
        <v>177</v>
      </c>
      <c r="BE130" s="247">
        <f>IF(N130="základná",J130,0)</f>
        <v>0</v>
      </c>
      <c r="BF130" s="247">
        <f>IF(N130="znížená",J130,0)</f>
        <v>0</v>
      </c>
      <c r="BG130" s="247">
        <f>IF(N130="zákl. prenesená",J130,0)</f>
        <v>0</v>
      </c>
      <c r="BH130" s="247">
        <f>IF(N130="zníž. prenesená",J130,0)</f>
        <v>0</v>
      </c>
      <c r="BI130" s="247">
        <f>IF(N130="nulová",J130,0)</f>
        <v>0</v>
      </c>
      <c r="BJ130" s="14" t="s">
        <v>87</v>
      </c>
      <c r="BK130" s="247">
        <f>ROUND(I130*H130,2)</f>
        <v>0</v>
      </c>
      <c r="BL130" s="14" t="s">
        <v>183</v>
      </c>
      <c r="BM130" s="246" t="s">
        <v>208</v>
      </c>
    </row>
    <row r="131" s="2" customFormat="1" ht="21.75" customHeight="1">
      <c r="A131" s="35"/>
      <c r="B131" s="36"/>
      <c r="C131" s="234" t="s">
        <v>196</v>
      </c>
      <c r="D131" s="234" t="s">
        <v>179</v>
      </c>
      <c r="E131" s="235" t="s">
        <v>2780</v>
      </c>
      <c r="F131" s="236" t="s">
        <v>2781</v>
      </c>
      <c r="G131" s="237" t="s">
        <v>1953</v>
      </c>
      <c r="H131" s="238">
        <v>4</v>
      </c>
      <c r="I131" s="239"/>
      <c r="J131" s="240">
        <f>ROUND(I131*H131,2)</f>
        <v>0</v>
      </c>
      <c r="K131" s="241"/>
      <c r="L131" s="41"/>
      <c r="M131" s="242" t="s">
        <v>1</v>
      </c>
      <c r="N131" s="243" t="s">
        <v>40</v>
      </c>
      <c r="O131" s="94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6" t="s">
        <v>183</v>
      </c>
      <c r="AT131" s="246" t="s">
        <v>179</v>
      </c>
      <c r="AU131" s="246" t="s">
        <v>87</v>
      </c>
      <c r="AY131" s="14" t="s">
        <v>177</v>
      </c>
      <c r="BE131" s="247">
        <f>IF(N131="základná",J131,0)</f>
        <v>0</v>
      </c>
      <c r="BF131" s="247">
        <f>IF(N131="znížená",J131,0)</f>
        <v>0</v>
      </c>
      <c r="BG131" s="247">
        <f>IF(N131="zákl. prenesená",J131,0)</f>
        <v>0</v>
      </c>
      <c r="BH131" s="247">
        <f>IF(N131="zníž. prenesená",J131,0)</f>
        <v>0</v>
      </c>
      <c r="BI131" s="247">
        <f>IF(N131="nulová",J131,0)</f>
        <v>0</v>
      </c>
      <c r="BJ131" s="14" t="s">
        <v>87</v>
      </c>
      <c r="BK131" s="247">
        <f>ROUND(I131*H131,2)</f>
        <v>0</v>
      </c>
      <c r="BL131" s="14" t="s">
        <v>183</v>
      </c>
      <c r="BM131" s="246" t="s">
        <v>216</v>
      </c>
    </row>
    <row r="132" s="2" customFormat="1" ht="16.5" customHeight="1">
      <c r="A132" s="35"/>
      <c r="B132" s="36"/>
      <c r="C132" s="248" t="s">
        <v>200</v>
      </c>
      <c r="D132" s="248" t="s">
        <v>270</v>
      </c>
      <c r="E132" s="249" t="s">
        <v>2782</v>
      </c>
      <c r="F132" s="250" t="s">
        <v>2783</v>
      </c>
      <c r="G132" s="251" t="s">
        <v>1953</v>
      </c>
      <c r="H132" s="252">
        <v>50</v>
      </c>
      <c r="I132" s="253"/>
      <c r="J132" s="254">
        <f>ROUND(I132*H132,2)</f>
        <v>0</v>
      </c>
      <c r="K132" s="255"/>
      <c r="L132" s="256"/>
      <c r="M132" s="257" t="s">
        <v>1</v>
      </c>
      <c r="N132" s="258" t="s">
        <v>40</v>
      </c>
      <c r="O132" s="94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6" t="s">
        <v>208</v>
      </c>
      <c r="AT132" s="246" t="s">
        <v>270</v>
      </c>
      <c r="AU132" s="246" t="s">
        <v>87</v>
      </c>
      <c r="AY132" s="14" t="s">
        <v>177</v>
      </c>
      <c r="BE132" s="247">
        <f>IF(N132="základná",J132,0)</f>
        <v>0</v>
      </c>
      <c r="BF132" s="247">
        <f>IF(N132="znížená",J132,0)</f>
        <v>0</v>
      </c>
      <c r="BG132" s="247">
        <f>IF(N132="zákl. prenesená",J132,0)</f>
        <v>0</v>
      </c>
      <c r="BH132" s="247">
        <f>IF(N132="zníž. prenesená",J132,0)</f>
        <v>0</v>
      </c>
      <c r="BI132" s="247">
        <f>IF(N132="nulová",J132,0)</f>
        <v>0</v>
      </c>
      <c r="BJ132" s="14" t="s">
        <v>87</v>
      </c>
      <c r="BK132" s="247">
        <f>ROUND(I132*H132,2)</f>
        <v>0</v>
      </c>
      <c r="BL132" s="14" t="s">
        <v>183</v>
      </c>
      <c r="BM132" s="246" t="s">
        <v>225</v>
      </c>
    </row>
    <row r="133" s="2" customFormat="1" ht="24.15" customHeight="1">
      <c r="A133" s="35"/>
      <c r="B133" s="36"/>
      <c r="C133" s="234" t="s">
        <v>204</v>
      </c>
      <c r="D133" s="234" t="s">
        <v>179</v>
      </c>
      <c r="E133" s="235" t="s">
        <v>2784</v>
      </c>
      <c r="F133" s="236" t="s">
        <v>2785</v>
      </c>
      <c r="G133" s="237" t="s">
        <v>1953</v>
      </c>
      <c r="H133" s="238">
        <v>4</v>
      </c>
      <c r="I133" s="239"/>
      <c r="J133" s="240">
        <f>ROUND(I133*H133,2)</f>
        <v>0</v>
      </c>
      <c r="K133" s="241"/>
      <c r="L133" s="41"/>
      <c r="M133" s="242" t="s">
        <v>1</v>
      </c>
      <c r="N133" s="243" t="s">
        <v>40</v>
      </c>
      <c r="O133" s="94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6" t="s">
        <v>183</v>
      </c>
      <c r="AT133" s="246" t="s">
        <v>179</v>
      </c>
      <c r="AU133" s="246" t="s">
        <v>87</v>
      </c>
      <c r="AY133" s="14" t="s">
        <v>177</v>
      </c>
      <c r="BE133" s="247">
        <f>IF(N133="základná",J133,0)</f>
        <v>0</v>
      </c>
      <c r="BF133" s="247">
        <f>IF(N133="znížená",J133,0)</f>
        <v>0</v>
      </c>
      <c r="BG133" s="247">
        <f>IF(N133="zákl. prenesená",J133,0)</f>
        <v>0</v>
      </c>
      <c r="BH133" s="247">
        <f>IF(N133="zníž. prenesená",J133,0)</f>
        <v>0</v>
      </c>
      <c r="BI133" s="247">
        <f>IF(N133="nulová",J133,0)</f>
        <v>0</v>
      </c>
      <c r="BJ133" s="14" t="s">
        <v>87</v>
      </c>
      <c r="BK133" s="247">
        <f>ROUND(I133*H133,2)</f>
        <v>0</v>
      </c>
      <c r="BL133" s="14" t="s">
        <v>183</v>
      </c>
      <c r="BM133" s="246" t="s">
        <v>233</v>
      </c>
    </row>
    <row r="134" s="2" customFormat="1" ht="16.5" customHeight="1">
      <c r="A134" s="35"/>
      <c r="B134" s="36"/>
      <c r="C134" s="234" t="s">
        <v>208</v>
      </c>
      <c r="D134" s="234" t="s">
        <v>179</v>
      </c>
      <c r="E134" s="235" t="s">
        <v>2786</v>
      </c>
      <c r="F134" s="236" t="s">
        <v>2787</v>
      </c>
      <c r="G134" s="237" t="s">
        <v>263</v>
      </c>
      <c r="H134" s="238">
        <v>1</v>
      </c>
      <c r="I134" s="239"/>
      <c r="J134" s="240">
        <f>ROUND(I134*H134,2)</f>
        <v>0</v>
      </c>
      <c r="K134" s="241"/>
      <c r="L134" s="41"/>
      <c r="M134" s="242" t="s">
        <v>1</v>
      </c>
      <c r="N134" s="243" t="s">
        <v>40</v>
      </c>
      <c r="O134" s="94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6" t="s">
        <v>183</v>
      </c>
      <c r="AT134" s="246" t="s">
        <v>179</v>
      </c>
      <c r="AU134" s="246" t="s">
        <v>87</v>
      </c>
      <c r="AY134" s="14" t="s">
        <v>177</v>
      </c>
      <c r="BE134" s="247">
        <f>IF(N134="základná",J134,0)</f>
        <v>0</v>
      </c>
      <c r="BF134" s="247">
        <f>IF(N134="znížená",J134,0)</f>
        <v>0</v>
      </c>
      <c r="BG134" s="247">
        <f>IF(N134="zákl. prenesená",J134,0)</f>
        <v>0</v>
      </c>
      <c r="BH134" s="247">
        <f>IF(N134="zníž. prenesená",J134,0)</f>
        <v>0</v>
      </c>
      <c r="BI134" s="247">
        <f>IF(N134="nulová",J134,0)</f>
        <v>0</v>
      </c>
      <c r="BJ134" s="14" t="s">
        <v>87</v>
      </c>
      <c r="BK134" s="247">
        <f>ROUND(I134*H134,2)</f>
        <v>0</v>
      </c>
      <c r="BL134" s="14" t="s">
        <v>183</v>
      </c>
      <c r="BM134" s="246" t="s">
        <v>241</v>
      </c>
    </row>
    <row r="135" s="2" customFormat="1" ht="16.5" customHeight="1">
      <c r="A135" s="35"/>
      <c r="B135" s="36"/>
      <c r="C135" s="234" t="s">
        <v>212</v>
      </c>
      <c r="D135" s="234" t="s">
        <v>179</v>
      </c>
      <c r="E135" s="235" t="s">
        <v>2788</v>
      </c>
      <c r="F135" s="236" t="s">
        <v>2789</v>
      </c>
      <c r="G135" s="237" t="s">
        <v>2024</v>
      </c>
      <c r="H135" s="238">
        <v>15</v>
      </c>
      <c r="I135" s="239"/>
      <c r="J135" s="240">
        <f>ROUND(I135*H135,2)</f>
        <v>0</v>
      </c>
      <c r="K135" s="241"/>
      <c r="L135" s="41"/>
      <c r="M135" s="242" t="s">
        <v>1</v>
      </c>
      <c r="N135" s="243" t="s">
        <v>40</v>
      </c>
      <c r="O135" s="94"/>
      <c r="P135" s="244">
        <f>O135*H135</f>
        <v>0</v>
      </c>
      <c r="Q135" s="244">
        <v>0</v>
      </c>
      <c r="R135" s="244">
        <f>Q135*H135</f>
        <v>0</v>
      </c>
      <c r="S135" s="244">
        <v>0</v>
      </c>
      <c r="T135" s="24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6" t="s">
        <v>183</v>
      </c>
      <c r="AT135" s="246" t="s">
        <v>179</v>
      </c>
      <c r="AU135" s="246" t="s">
        <v>87</v>
      </c>
      <c r="AY135" s="14" t="s">
        <v>177</v>
      </c>
      <c r="BE135" s="247">
        <f>IF(N135="základná",J135,0)</f>
        <v>0</v>
      </c>
      <c r="BF135" s="247">
        <f>IF(N135="znížená",J135,0)</f>
        <v>0</v>
      </c>
      <c r="BG135" s="247">
        <f>IF(N135="zákl. prenesená",J135,0)</f>
        <v>0</v>
      </c>
      <c r="BH135" s="247">
        <f>IF(N135="zníž. prenesená",J135,0)</f>
        <v>0</v>
      </c>
      <c r="BI135" s="247">
        <f>IF(N135="nulová",J135,0)</f>
        <v>0</v>
      </c>
      <c r="BJ135" s="14" t="s">
        <v>87</v>
      </c>
      <c r="BK135" s="247">
        <f>ROUND(I135*H135,2)</f>
        <v>0</v>
      </c>
      <c r="BL135" s="14" t="s">
        <v>183</v>
      </c>
      <c r="BM135" s="246" t="s">
        <v>249</v>
      </c>
    </row>
    <row r="136" s="2" customFormat="1" ht="24.15" customHeight="1">
      <c r="A136" s="35"/>
      <c r="B136" s="36"/>
      <c r="C136" s="234" t="s">
        <v>216</v>
      </c>
      <c r="D136" s="234" t="s">
        <v>179</v>
      </c>
      <c r="E136" s="235" t="s">
        <v>2790</v>
      </c>
      <c r="F136" s="236" t="s">
        <v>2791</v>
      </c>
      <c r="G136" s="237" t="s">
        <v>263</v>
      </c>
      <c r="H136" s="238">
        <v>0.36599999999999999</v>
      </c>
      <c r="I136" s="239"/>
      <c r="J136" s="240">
        <f>ROUND(I136*H136,2)</f>
        <v>0</v>
      </c>
      <c r="K136" s="241"/>
      <c r="L136" s="41"/>
      <c r="M136" s="242" t="s">
        <v>1</v>
      </c>
      <c r="N136" s="243" t="s">
        <v>40</v>
      </c>
      <c r="O136" s="94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6" t="s">
        <v>183</v>
      </c>
      <c r="AT136" s="246" t="s">
        <v>179</v>
      </c>
      <c r="AU136" s="246" t="s">
        <v>87</v>
      </c>
      <c r="AY136" s="14" t="s">
        <v>177</v>
      </c>
      <c r="BE136" s="247">
        <f>IF(N136="základná",J136,0)</f>
        <v>0</v>
      </c>
      <c r="BF136" s="247">
        <f>IF(N136="znížená",J136,0)</f>
        <v>0</v>
      </c>
      <c r="BG136" s="247">
        <f>IF(N136="zákl. prenesená",J136,0)</f>
        <v>0</v>
      </c>
      <c r="BH136" s="247">
        <f>IF(N136="zníž. prenesená",J136,0)</f>
        <v>0</v>
      </c>
      <c r="BI136" s="247">
        <f>IF(N136="nulová",J136,0)</f>
        <v>0</v>
      </c>
      <c r="BJ136" s="14" t="s">
        <v>87</v>
      </c>
      <c r="BK136" s="247">
        <f>ROUND(I136*H136,2)</f>
        <v>0</v>
      </c>
      <c r="BL136" s="14" t="s">
        <v>183</v>
      </c>
      <c r="BM136" s="246" t="s">
        <v>7</v>
      </c>
    </row>
    <row r="137" s="12" customFormat="1" ht="22.8" customHeight="1">
      <c r="A137" s="12"/>
      <c r="B137" s="218"/>
      <c r="C137" s="219"/>
      <c r="D137" s="220" t="s">
        <v>73</v>
      </c>
      <c r="E137" s="232" t="s">
        <v>1833</v>
      </c>
      <c r="F137" s="232" t="s">
        <v>1834</v>
      </c>
      <c r="G137" s="219"/>
      <c r="H137" s="219"/>
      <c r="I137" s="222"/>
      <c r="J137" s="233">
        <f>BK137</f>
        <v>0</v>
      </c>
      <c r="K137" s="219"/>
      <c r="L137" s="224"/>
      <c r="M137" s="225"/>
      <c r="N137" s="226"/>
      <c r="O137" s="226"/>
      <c r="P137" s="227">
        <f>P138</f>
        <v>0</v>
      </c>
      <c r="Q137" s="226"/>
      <c r="R137" s="227">
        <f>R138</f>
        <v>0</v>
      </c>
      <c r="S137" s="226"/>
      <c r="T137" s="228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9" t="s">
        <v>87</v>
      </c>
      <c r="AT137" s="230" t="s">
        <v>73</v>
      </c>
      <c r="AU137" s="230" t="s">
        <v>81</v>
      </c>
      <c r="AY137" s="229" t="s">
        <v>177</v>
      </c>
      <c r="BK137" s="231">
        <f>BK138</f>
        <v>0</v>
      </c>
    </row>
    <row r="138" s="2" customFormat="1" ht="24.15" customHeight="1">
      <c r="A138" s="35"/>
      <c r="B138" s="36"/>
      <c r="C138" s="234" t="s">
        <v>220</v>
      </c>
      <c r="D138" s="234" t="s">
        <v>179</v>
      </c>
      <c r="E138" s="235" t="s">
        <v>2792</v>
      </c>
      <c r="F138" s="236" t="s">
        <v>2793</v>
      </c>
      <c r="G138" s="237" t="s">
        <v>182</v>
      </c>
      <c r="H138" s="238">
        <v>60</v>
      </c>
      <c r="I138" s="239"/>
      <c r="J138" s="240">
        <f>ROUND(I138*H138,2)</f>
        <v>0</v>
      </c>
      <c r="K138" s="241"/>
      <c r="L138" s="41"/>
      <c r="M138" s="242" t="s">
        <v>1</v>
      </c>
      <c r="N138" s="243" t="s">
        <v>40</v>
      </c>
      <c r="O138" s="94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6" t="s">
        <v>183</v>
      </c>
      <c r="AT138" s="246" t="s">
        <v>179</v>
      </c>
      <c r="AU138" s="246" t="s">
        <v>87</v>
      </c>
      <c r="AY138" s="14" t="s">
        <v>177</v>
      </c>
      <c r="BE138" s="247">
        <f>IF(N138="základná",J138,0)</f>
        <v>0</v>
      </c>
      <c r="BF138" s="247">
        <f>IF(N138="znížená",J138,0)</f>
        <v>0</v>
      </c>
      <c r="BG138" s="247">
        <f>IF(N138="zákl. prenesená",J138,0)</f>
        <v>0</v>
      </c>
      <c r="BH138" s="247">
        <f>IF(N138="zníž. prenesená",J138,0)</f>
        <v>0</v>
      </c>
      <c r="BI138" s="247">
        <f>IF(N138="nulová",J138,0)</f>
        <v>0</v>
      </c>
      <c r="BJ138" s="14" t="s">
        <v>87</v>
      </c>
      <c r="BK138" s="247">
        <f>ROUND(I138*H138,2)</f>
        <v>0</v>
      </c>
      <c r="BL138" s="14" t="s">
        <v>183</v>
      </c>
      <c r="BM138" s="246" t="s">
        <v>265</v>
      </c>
    </row>
    <row r="139" s="12" customFormat="1" ht="22.8" customHeight="1">
      <c r="A139" s="12"/>
      <c r="B139" s="218"/>
      <c r="C139" s="219"/>
      <c r="D139" s="220" t="s">
        <v>73</v>
      </c>
      <c r="E139" s="232" t="s">
        <v>1286</v>
      </c>
      <c r="F139" s="232" t="s">
        <v>2794</v>
      </c>
      <c r="G139" s="219"/>
      <c r="H139" s="219"/>
      <c r="I139" s="222"/>
      <c r="J139" s="233">
        <f>BK139</f>
        <v>0</v>
      </c>
      <c r="K139" s="219"/>
      <c r="L139" s="224"/>
      <c r="M139" s="225"/>
      <c r="N139" s="226"/>
      <c r="O139" s="226"/>
      <c r="P139" s="227">
        <f>SUM(P140:P142)</f>
        <v>0</v>
      </c>
      <c r="Q139" s="226"/>
      <c r="R139" s="227">
        <f>SUM(R140:R142)</f>
        <v>0</v>
      </c>
      <c r="S139" s="226"/>
      <c r="T139" s="228">
        <f>SUM(T140:T142)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9" t="s">
        <v>81</v>
      </c>
      <c r="AT139" s="230" t="s">
        <v>73</v>
      </c>
      <c r="AU139" s="230" t="s">
        <v>81</v>
      </c>
      <c r="AY139" s="229" t="s">
        <v>177</v>
      </c>
      <c r="BK139" s="231">
        <f>SUM(BK140:BK142)</f>
        <v>0</v>
      </c>
    </row>
    <row r="140" s="2" customFormat="1" ht="16.5" customHeight="1">
      <c r="A140" s="35"/>
      <c r="B140" s="36"/>
      <c r="C140" s="234" t="s">
        <v>225</v>
      </c>
      <c r="D140" s="234" t="s">
        <v>179</v>
      </c>
      <c r="E140" s="235" t="s">
        <v>2795</v>
      </c>
      <c r="F140" s="236" t="s">
        <v>2796</v>
      </c>
      <c r="G140" s="237" t="s">
        <v>1953</v>
      </c>
      <c r="H140" s="238">
        <v>20</v>
      </c>
      <c r="I140" s="239"/>
      <c r="J140" s="240">
        <f>ROUND(I140*H140,2)</f>
        <v>0</v>
      </c>
      <c r="K140" s="241"/>
      <c r="L140" s="41"/>
      <c r="M140" s="242" t="s">
        <v>1</v>
      </c>
      <c r="N140" s="243" t="s">
        <v>40</v>
      </c>
      <c r="O140" s="94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6" t="s">
        <v>183</v>
      </c>
      <c r="AT140" s="246" t="s">
        <v>179</v>
      </c>
      <c r="AU140" s="246" t="s">
        <v>87</v>
      </c>
      <c r="AY140" s="14" t="s">
        <v>177</v>
      </c>
      <c r="BE140" s="247">
        <f>IF(N140="základná",J140,0)</f>
        <v>0</v>
      </c>
      <c r="BF140" s="247">
        <f>IF(N140="znížená",J140,0)</f>
        <v>0</v>
      </c>
      <c r="BG140" s="247">
        <f>IF(N140="zákl. prenesená",J140,0)</f>
        <v>0</v>
      </c>
      <c r="BH140" s="247">
        <f>IF(N140="zníž. prenesená",J140,0)</f>
        <v>0</v>
      </c>
      <c r="BI140" s="247">
        <f>IF(N140="nulová",J140,0)</f>
        <v>0</v>
      </c>
      <c r="BJ140" s="14" t="s">
        <v>87</v>
      </c>
      <c r="BK140" s="247">
        <f>ROUND(I140*H140,2)</f>
        <v>0</v>
      </c>
      <c r="BL140" s="14" t="s">
        <v>183</v>
      </c>
      <c r="BM140" s="246" t="s">
        <v>274</v>
      </c>
    </row>
    <row r="141" s="2" customFormat="1" ht="16.5" customHeight="1">
      <c r="A141" s="35"/>
      <c r="B141" s="36"/>
      <c r="C141" s="234" t="s">
        <v>229</v>
      </c>
      <c r="D141" s="234" t="s">
        <v>179</v>
      </c>
      <c r="E141" s="235" t="s">
        <v>2797</v>
      </c>
      <c r="F141" s="236" t="s">
        <v>2798</v>
      </c>
      <c r="G141" s="237" t="s">
        <v>1953</v>
      </c>
      <c r="H141" s="238">
        <v>40</v>
      </c>
      <c r="I141" s="239"/>
      <c r="J141" s="240">
        <f>ROUND(I141*H141,2)</f>
        <v>0</v>
      </c>
      <c r="K141" s="241"/>
      <c r="L141" s="41"/>
      <c r="M141" s="242" t="s">
        <v>1</v>
      </c>
      <c r="N141" s="243" t="s">
        <v>40</v>
      </c>
      <c r="O141" s="94"/>
      <c r="P141" s="244">
        <f>O141*H141</f>
        <v>0</v>
      </c>
      <c r="Q141" s="244">
        <v>0</v>
      </c>
      <c r="R141" s="244">
        <f>Q141*H141</f>
        <v>0</v>
      </c>
      <c r="S141" s="244">
        <v>0</v>
      </c>
      <c r="T141" s="24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6" t="s">
        <v>183</v>
      </c>
      <c r="AT141" s="246" t="s">
        <v>179</v>
      </c>
      <c r="AU141" s="246" t="s">
        <v>87</v>
      </c>
      <c r="AY141" s="14" t="s">
        <v>177</v>
      </c>
      <c r="BE141" s="247">
        <f>IF(N141="základná",J141,0)</f>
        <v>0</v>
      </c>
      <c r="BF141" s="247">
        <f>IF(N141="znížená",J141,0)</f>
        <v>0</v>
      </c>
      <c r="BG141" s="247">
        <f>IF(N141="zákl. prenesená",J141,0)</f>
        <v>0</v>
      </c>
      <c r="BH141" s="247">
        <f>IF(N141="zníž. prenesená",J141,0)</f>
        <v>0</v>
      </c>
      <c r="BI141" s="247">
        <f>IF(N141="nulová",J141,0)</f>
        <v>0</v>
      </c>
      <c r="BJ141" s="14" t="s">
        <v>87</v>
      </c>
      <c r="BK141" s="247">
        <f>ROUND(I141*H141,2)</f>
        <v>0</v>
      </c>
      <c r="BL141" s="14" t="s">
        <v>183</v>
      </c>
      <c r="BM141" s="246" t="s">
        <v>282</v>
      </c>
    </row>
    <row r="142" s="2" customFormat="1" ht="16.5" customHeight="1">
      <c r="A142" s="35"/>
      <c r="B142" s="36"/>
      <c r="C142" s="234" t="s">
        <v>233</v>
      </c>
      <c r="D142" s="234" t="s">
        <v>179</v>
      </c>
      <c r="E142" s="235" t="s">
        <v>2799</v>
      </c>
      <c r="F142" s="236" t="s">
        <v>2800</v>
      </c>
      <c r="G142" s="237" t="s">
        <v>182</v>
      </c>
      <c r="H142" s="238">
        <v>60</v>
      </c>
      <c r="I142" s="239"/>
      <c r="J142" s="240">
        <f>ROUND(I142*H142,2)</f>
        <v>0</v>
      </c>
      <c r="K142" s="241"/>
      <c r="L142" s="41"/>
      <c r="M142" s="260" t="s">
        <v>1</v>
      </c>
      <c r="N142" s="261" t="s">
        <v>40</v>
      </c>
      <c r="O142" s="262"/>
      <c r="P142" s="263">
        <f>O142*H142</f>
        <v>0</v>
      </c>
      <c r="Q142" s="263">
        <v>0</v>
      </c>
      <c r="R142" s="263">
        <f>Q142*H142</f>
        <v>0</v>
      </c>
      <c r="S142" s="263">
        <v>0</v>
      </c>
      <c r="T142" s="26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6" t="s">
        <v>183</v>
      </c>
      <c r="AT142" s="246" t="s">
        <v>179</v>
      </c>
      <c r="AU142" s="246" t="s">
        <v>87</v>
      </c>
      <c r="AY142" s="14" t="s">
        <v>177</v>
      </c>
      <c r="BE142" s="247">
        <f>IF(N142="základná",J142,0)</f>
        <v>0</v>
      </c>
      <c r="BF142" s="247">
        <f>IF(N142="znížená",J142,0)</f>
        <v>0</v>
      </c>
      <c r="BG142" s="247">
        <f>IF(N142="zákl. prenesená",J142,0)</f>
        <v>0</v>
      </c>
      <c r="BH142" s="247">
        <f>IF(N142="zníž. prenesená",J142,0)</f>
        <v>0</v>
      </c>
      <c r="BI142" s="247">
        <f>IF(N142="nulová",J142,0)</f>
        <v>0</v>
      </c>
      <c r="BJ142" s="14" t="s">
        <v>87</v>
      </c>
      <c r="BK142" s="247">
        <f>ROUND(I142*H142,2)</f>
        <v>0</v>
      </c>
      <c r="BL142" s="14" t="s">
        <v>183</v>
      </c>
      <c r="BM142" s="246" t="s">
        <v>291</v>
      </c>
    </row>
    <row r="143" s="2" customFormat="1" ht="6.96" customHeight="1">
      <c r="A143" s="35"/>
      <c r="B143" s="69"/>
      <c r="C143" s="70"/>
      <c r="D143" s="70"/>
      <c r="E143" s="70"/>
      <c r="F143" s="70"/>
      <c r="G143" s="70"/>
      <c r="H143" s="70"/>
      <c r="I143" s="70"/>
      <c r="J143" s="70"/>
      <c r="K143" s="70"/>
      <c r="L143" s="41"/>
      <c r="M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</row>
  </sheetData>
  <sheetProtection sheet="1" autoFilter="0" formatColumns="0" formatRows="0" objects="1" scenarios="1" spinCount="100000" saltValue="Q+tTbt+rKqXZUKWxZuuUpKmnFn0kjMNMi9EJcDHD3qVStBFQH/EHGceJBzFuhRTmtnAyzUXmPS2Ok3eGSx676A==" hashValue="qXr51lmDyoQEpJph6/fnAqGtzYsreSXxoKCwuuT6xn1gkuEu3LSI6os9qJUK3Yb6fes1F2wb6g0fGxLIZzZPsA==" algorithmName="SHA-512" password="CC35"/>
  <autoFilter ref="C123:K14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103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17"/>
      <c r="AT3" s="14" t="s">
        <v>74</v>
      </c>
    </row>
    <row r="4" s="1" customFormat="1" ht="24.96" customHeight="1">
      <c r="B4" s="17"/>
      <c r="D4" s="151" t="s">
        <v>122</v>
      </c>
      <c r="L4" s="17"/>
      <c r="M4" s="15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53" t="s">
        <v>15</v>
      </c>
      <c r="L6" s="17"/>
    </row>
    <row r="7" s="1" customFormat="1" ht="16.5" customHeight="1">
      <c r="B7" s="17"/>
      <c r="E7" s="154" t="str">
        <f>'Rekapitulácia stavby'!K6</f>
        <v>Prístavba základnej školy Suchá nad Parnou</v>
      </c>
      <c r="F7" s="153"/>
      <c r="G7" s="153"/>
      <c r="H7" s="153"/>
      <c r="L7" s="17"/>
    </row>
    <row r="8" s="1" customFormat="1" ht="12" customHeight="1">
      <c r="B8" s="17"/>
      <c r="D8" s="153" t="s">
        <v>123</v>
      </c>
      <c r="L8" s="17"/>
    </row>
    <row r="9" s="2" customFormat="1" ht="16.5" customHeight="1">
      <c r="A9" s="35"/>
      <c r="B9" s="41"/>
      <c r="C9" s="35"/>
      <c r="D9" s="35"/>
      <c r="E9" s="154" t="s">
        <v>124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53" t="s">
        <v>125</v>
      </c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5" t="s">
        <v>2801</v>
      </c>
      <c r="F11" s="35"/>
      <c r="G11" s="35"/>
      <c r="H11" s="35"/>
      <c r="I11" s="35"/>
      <c r="J11" s="35"/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53" t="s">
        <v>17</v>
      </c>
      <c r="E13" s="35"/>
      <c r="F13" s="144" t="s">
        <v>1</v>
      </c>
      <c r="G13" s="35"/>
      <c r="H13" s="35"/>
      <c r="I13" s="153" t="s">
        <v>18</v>
      </c>
      <c r="J13" s="144" t="s">
        <v>1</v>
      </c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53" t="s">
        <v>19</v>
      </c>
      <c r="E14" s="35"/>
      <c r="F14" s="144" t="s">
        <v>20</v>
      </c>
      <c r="G14" s="35"/>
      <c r="H14" s="35"/>
      <c r="I14" s="153" t="s">
        <v>21</v>
      </c>
      <c r="J14" s="156" t="str">
        <f>'Rekapitulácia stavby'!AN8</f>
        <v>9. 2. 2022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53" t="s">
        <v>23</v>
      </c>
      <c r="E16" s="35"/>
      <c r="F16" s="35"/>
      <c r="G16" s="35"/>
      <c r="H16" s="35"/>
      <c r="I16" s="153" t="s">
        <v>24</v>
      </c>
      <c r="J16" s="144" t="s">
        <v>1</v>
      </c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44" t="s">
        <v>25</v>
      </c>
      <c r="F17" s="35"/>
      <c r="G17" s="35"/>
      <c r="H17" s="35"/>
      <c r="I17" s="153" t="s">
        <v>26</v>
      </c>
      <c r="J17" s="144" t="s">
        <v>1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53" t="s">
        <v>27</v>
      </c>
      <c r="E19" s="35"/>
      <c r="F19" s="35"/>
      <c r="G19" s="35"/>
      <c r="H19" s="35"/>
      <c r="I19" s="153" t="s">
        <v>24</v>
      </c>
      <c r="J19" s="30" t="str">
        <f>'Rekapitulácia stavby'!AN13</f>
        <v>Vyplň údaj</v>
      </c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'Rekapitulácia stavby'!E14</f>
        <v>Vyplň údaj</v>
      </c>
      <c r="F20" s="144"/>
      <c r="G20" s="144"/>
      <c r="H20" s="144"/>
      <c r="I20" s="153" t="s">
        <v>26</v>
      </c>
      <c r="J20" s="30" t="str">
        <f>'Rekapitulácia stavby'!AN14</f>
        <v>Vyplň údaj</v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53" t="s">
        <v>29</v>
      </c>
      <c r="E22" s="35"/>
      <c r="F22" s="35"/>
      <c r="G22" s="35"/>
      <c r="H22" s="35"/>
      <c r="I22" s="153" t="s">
        <v>24</v>
      </c>
      <c r="J22" s="144" t="s">
        <v>1</v>
      </c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44" t="s">
        <v>30</v>
      </c>
      <c r="F23" s="35"/>
      <c r="G23" s="35"/>
      <c r="H23" s="35"/>
      <c r="I23" s="153" t="s">
        <v>26</v>
      </c>
      <c r="J23" s="144" t="s">
        <v>1</v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53" t="s">
        <v>32</v>
      </c>
      <c r="E25" s="35"/>
      <c r="F25" s="35"/>
      <c r="G25" s="35"/>
      <c r="H25" s="35"/>
      <c r="I25" s="153" t="s">
        <v>24</v>
      </c>
      <c r="J25" s="144" t="str">
        <f>IF('Rekapitulácia stavby'!AN19="","",'Rekapitulácia stavby'!AN19)</f>
        <v/>
      </c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44" t="str">
        <f>IF('Rekapitulácia stavby'!E20="","",'Rekapitulácia stavby'!E20)</f>
        <v xml:space="preserve"> </v>
      </c>
      <c r="F26" s="35"/>
      <c r="G26" s="35"/>
      <c r="H26" s="35"/>
      <c r="I26" s="153" t="s">
        <v>26</v>
      </c>
      <c r="J26" s="144" t="str">
        <f>IF('Rekapitulácia stavby'!AN20="","",'Rekapitulácia stavby'!AN20)</f>
        <v/>
      </c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6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53" t="s">
        <v>33</v>
      </c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7"/>
      <c r="B29" s="158"/>
      <c r="C29" s="157"/>
      <c r="D29" s="157"/>
      <c r="E29" s="159" t="s">
        <v>1</v>
      </c>
      <c r="F29" s="159"/>
      <c r="G29" s="159"/>
      <c r="H29" s="159"/>
      <c r="I29" s="157"/>
      <c r="J29" s="157"/>
      <c r="K29" s="157"/>
      <c r="L29" s="160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61"/>
      <c r="E31" s="161"/>
      <c r="F31" s="161"/>
      <c r="G31" s="161"/>
      <c r="H31" s="161"/>
      <c r="I31" s="161"/>
      <c r="J31" s="161"/>
      <c r="K31" s="161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62" t="s">
        <v>34</v>
      </c>
      <c r="E32" s="35"/>
      <c r="F32" s="35"/>
      <c r="G32" s="35"/>
      <c r="H32" s="35"/>
      <c r="I32" s="35"/>
      <c r="J32" s="163">
        <f>ROUND(J125, 2)</f>
        <v>0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61"/>
      <c r="E33" s="161"/>
      <c r="F33" s="161"/>
      <c r="G33" s="161"/>
      <c r="H33" s="161"/>
      <c r="I33" s="161"/>
      <c r="J33" s="161"/>
      <c r="K33" s="161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64" t="s">
        <v>36</v>
      </c>
      <c r="G34" s="35"/>
      <c r="H34" s="35"/>
      <c r="I34" s="164" t="s">
        <v>35</v>
      </c>
      <c r="J34" s="164" t="s">
        <v>37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65" t="s">
        <v>38</v>
      </c>
      <c r="E35" s="166" t="s">
        <v>39</v>
      </c>
      <c r="F35" s="167">
        <f>ROUND((SUM(BE125:BE223)),  2)</f>
        <v>0</v>
      </c>
      <c r="G35" s="168"/>
      <c r="H35" s="168"/>
      <c r="I35" s="169">
        <v>0.20000000000000001</v>
      </c>
      <c r="J35" s="167">
        <f>ROUND(((SUM(BE125:BE223))*I35),  2)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66" t="s">
        <v>40</v>
      </c>
      <c r="F36" s="167">
        <f>ROUND((SUM(BF125:BF223)),  2)</f>
        <v>0</v>
      </c>
      <c r="G36" s="168"/>
      <c r="H36" s="168"/>
      <c r="I36" s="169">
        <v>0.20000000000000001</v>
      </c>
      <c r="J36" s="167">
        <f>ROUND(((SUM(BF125:BF223))*I36),  2)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3" t="s">
        <v>41</v>
      </c>
      <c r="F37" s="170">
        <f>ROUND((SUM(BG125:BG223)),  2)</f>
        <v>0</v>
      </c>
      <c r="G37" s="35"/>
      <c r="H37" s="35"/>
      <c r="I37" s="171">
        <v>0.20000000000000001</v>
      </c>
      <c r="J37" s="170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53" t="s">
        <v>42</v>
      </c>
      <c r="F38" s="170">
        <f>ROUND((SUM(BH125:BH223)),  2)</f>
        <v>0</v>
      </c>
      <c r="G38" s="35"/>
      <c r="H38" s="35"/>
      <c r="I38" s="171">
        <v>0.20000000000000001</v>
      </c>
      <c r="J38" s="170">
        <f>0</f>
        <v>0</v>
      </c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66" t="s">
        <v>43</v>
      </c>
      <c r="F39" s="167">
        <f>ROUND((SUM(BI125:BI223)),  2)</f>
        <v>0</v>
      </c>
      <c r="G39" s="168"/>
      <c r="H39" s="168"/>
      <c r="I39" s="169">
        <v>0</v>
      </c>
      <c r="J39" s="167">
        <f>0</f>
        <v>0</v>
      </c>
      <c r="K39" s="35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72"/>
      <c r="D41" s="173" t="s">
        <v>44</v>
      </c>
      <c r="E41" s="174"/>
      <c r="F41" s="174"/>
      <c r="G41" s="175" t="s">
        <v>45</v>
      </c>
      <c r="H41" s="176" t="s">
        <v>46</v>
      </c>
      <c r="I41" s="174"/>
      <c r="J41" s="177">
        <f>SUM(J32:J39)</f>
        <v>0</v>
      </c>
      <c r="K41" s="178"/>
      <c r="L41" s="66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6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9" t="s">
        <v>47</v>
      </c>
      <c r="E50" s="180"/>
      <c r="F50" s="180"/>
      <c r="G50" s="179" t="s">
        <v>48</v>
      </c>
      <c r="H50" s="180"/>
      <c r="I50" s="180"/>
      <c r="J50" s="180"/>
      <c r="K50" s="180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1" t="s">
        <v>49</v>
      </c>
      <c r="E61" s="182"/>
      <c r="F61" s="183" t="s">
        <v>50</v>
      </c>
      <c r="G61" s="181" t="s">
        <v>49</v>
      </c>
      <c r="H61" s="182"/>
      <c r="I61" s="182"/>
      <c r="J61" s="184" t="s">
        <v>50</v>
      </c>
      <c r="K61" s="182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9" t="s">
        <v>51</v>
      </c>
      <c r="E65" s="185"/>
      <c r="F65" s="185"/>
      <c r="G65" s="179" t="s">
        <v>52</v>
      </c>
      <c r="H65" s="185"/>
      <c r="I65" s="185"/>
      <c r="J65" s="185"/>
      <c r="K65" s="185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1" t="s">
        <v>49</v>
      </c>
      <c r="E76" s="182"/>
      <c r="F76" s="183" t="s">
        <v>50</v>
      </c>
      <c r="G76" s="181" t="s">
        <v>49</v>
      </c>
      <c r="H76" s="182"/>
      <c r="I76" s="182"/>
      <c r="J76" s="184" t="s">
        <v>50</v>
      </c>
      <c r="K76" s="182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6"/>
      <c r="C77" s="187"/>
      <c r="D77" s="187"/>
      <c r="E77" s="187"/>
      <c r="F77" s="187"/>
      <c r="G77" s="187"/>
      <c r="H77" s="187"/>
      <c r="I77" s="187"/>
      <c r="J77" s="187"/>
      <c r="K77" s="187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88"/>
      <c r="C81" s="189"/>
      <c r="D81" s="189"/>
      <c r="E81" s="189"/>
      <c r="F81" s="189"/>
      <c r="G81" s="189"/>
      <c r="H81" s="189"/>
      <c r="I81" s="189"/>
      <c r="J81" s="189"/>
      <c r="K81" s="189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127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90" t="str">
        <f>E7</f>
        <v>Prístavba základnej školy Suchá nad Parnou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123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90" t="s">
        <v>124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125</v>
      </c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9" t="str">
        <f>E11</f>
        <v>07 - Vykurovanie</v>
      </c>
      <c r="F89" s="37"/>
      <c r="G89" s="37"/>
      <c r="H89" s="37"/>
      <c r="I89" s="37"/>
      <c r="J89" s="37"/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19</v>
      </c>
      <c r="D91" s="37"/>
      <c r="E91" s="37"/>
      <c r="F91" s="24" t="str">
        <f>F14</f>
        <v xml:space="preserve"> </v>
      </c>
      <c r="G91" s="37"/>
      <c r="H91" s="37"/>
      <c r="I91" s="29" t="s">
        <v>21</v>
      </c>
      <c r="J91" s="82" t="str">
        <f>IF(J14="","",J14)</f>
        <v>9. 2. 2022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25.65" customHeight="1">
      <c r="A93" s="35"/>
      <c r="B93" s="36"/>
      <c r="C93" s="29" t="s">
        <v>23</v>
      </c>
      <c r="D93" s="37"/>
      <c r="E93" s="37"/>
      <c r="F93" s="24" t="str">
        <f>E17</f>
        <v>Obec Suchá nad Parnou</v>
      </c>
      <c r="G93" s="37"/>
      <c r="H93" s="37"/>
      <c r="I93" s="29" t="s">
        <v>29</v>
      </c>
      <c r="J93" s="33" t="str">
        <f>E23</f>
        <v xml:space="preserve">Ing.arch.  Martin Holeš</v>
      </c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32</v>
      </c>
      <c r="J94" s="33" t="str">
        <f>E26</f>
        <v xml:space="preserve"> </v>
      </c>
      <c r="K94" s="37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91" t="s">
        <v>128</v>
      </c>
      <c r="D96" s="192"/>
      <c r="E96" s="192"/>
      <c r="F96" s="192"/>
      <c r="G96" s="192"/>
      <c r="H96" s="192"/>
      <c r="I96" s="192"/>
      <c r="J96" s="193" t="s">
        <v>129</v>
      </c>
      <c r="K96" s="192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6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94" t="s">
        <v>130</v>
      </c>
      <c r="D98" s="37"/>
      <c r="E98" s="37"/>
      <c r="F98" s="37"/>
      <c r="G98" s="37"/>
      <c r="H98" s="37"/>
      <c r="I98" s="37"/>
      <c r="J98" s="113">
        <f>J125</f>
        <v>0</v>
      </c>
      <c r="K98" s="37"/>
      <c r="L98" s="66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131</v>
      </c>
    </row>
    <row r="99" hidden="1" s="9" customFormat="1" ht="24.96" customHeight="1">
      <c r="A99" s="9"/>
      <c r="B99" s="195"/>
      <c r="C99" s="196"/>
      <c r="D99" s="197" t="s">
        <v>2802</v>
      </c>
      <c r="E99" s="198"/>
      <c r="F99" s="198"/>
      <c r="G99" s="198"/>
      <c r="H99" s="198"/>
      <c r="I99" s="198"/>
      <c r="J99" s="199">
        <f>J126</f>
        <v>0</v>
      </c>
      <c r="K99" s="196"/>
      <c r="L99" s="20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9" customFormat="1" ht="24.96" customHeight="1">
      <c r="A100" s="9"/>
      <c r="B100" s="195"/>
      <c r="C100" s="196"/>
      <c r="D100" s="197" t="s">
        <v>2803</v>
      </c>
      <c r="E100" s="198"/>
      <c r="F100" s="198"/>
      <c r="G100" s="198"/>
      <c r="H100" s="198"/>
      <c r="I100" s="198"/>
      <c r="J100" s="199">
        <f>J135</f>
        <v>0</v>
      </c>
      <c r="K100" s="196"/>
      <c r="L100" s="20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9" customFormat="1" ht="24.96" customHeight="1">
      <c r="A101" s="9"/>
      <c r="B101" s="195"/>
      <c r="C101" s="196"/>
      <c r="D101" s="197" t="s">
        <v>2804</v>
      </c>
      <c r="E101" s="198"/>
      <c r="F101" s="198"/>
      <c r="G101" s="198"/>
      <c r="H101" s="198"/>
      <c r="I101" s="198"/>
      <c r="J101" s="199">
        <f>J141</f>
        <v>0</v>
      </c>
      <c r="K101" s="196"/>
      <c r="L101" s="20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9" customFormat="1" ht="24.96" customHeight="1">
      <c r="A102" s="9"/>
      <c r="B102" s="195"/>
      <c r="C102" s="196"/>
      <c r="D102" s="197" t="s">
        <v>2805</v>
      </c>
      <c r="E102" s="198"/>
      <c r="F102" s="198"/>
      <c r="G102" s="198"/>
      <c r="H102" s="198"/>
      <c r="I102" s="198"/>
      <c r="J102" s="199">
        <f>J167</f>
        <v>0</v>
      </c>
      <c r="K102" s="196"/>
      <c r="L102" s="20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9" customFormat="1" ht="24.96" customHeight="1">
      <c r="A103" s="9"/>
      <c r="B103" s="195"/>
      <c r="C103" s="196"/>
      <c r="D103" s="197" t="s">
        <v>2806</v>
      </c>
      <c r="E103" s="198"/>
      <c r="F103" s="198"/>
      <c r="G103" s="198"/>
      <c r="H103" s="198"/>
      <c r="I103" s="198"/>
      <c r="J103" s="199">
        <f>J186</f>
        <v>0</v>
      </c>
      <c r="K103" s="196"/>
      <c r="L103" s="20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hidden="1" s="2" customFormat="1" ht="6.96" customHeight="1">
      <c r="A105" s="35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6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hidden="1"/>
    <row r="107" hidden="1"/>
    <row r="108" hidden="1"/>
    <row r="109" s="2" customFormat="1" ht="6.96" customHeight="1">
      <c r="A109" s="35"/>
      <c r="B109" s="71"/>
      <c r="C109" s="72"/>
      <c r="D109" s="72"/>
      <c r="E109" s="72"/>
      <c r="F109" s="72"/>
      <c r="G109" s="72"/>
      <c r="H109" s="72"/>
      <c r="I109" s="72"/>
      <c r="J109" s="72"/>
      <c r="K109" s="72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163</v>
      </c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15</v>
      </c>
      <c r="D112" s="37"/>
      <c r="E112" s="37"/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190" t="str">
        <f>E7</f>
        <v>Prístavba základnej školy Suchá nad Parnou</v>
      </c>
      <c r="F113" s="29"/>
      <c r="G113" s="29"/>
      <c r="H113" s="29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1" customFormat="1" ht="12" customHeight="1">
      <c r="B114" s="18"/>
      <c r="C114" s="29" t="s">
        <v>123</v>
      </c>
      <c r="D114" s="19"/>
      <c r="E114" s="19"/>
      <c r="F114" s="19"/>
      <c r="G114" s="19"/>
      <c r="H114" s="19"/>
      <c r="I114" s="19"/>
      <c r="J114" s="19"/>
      <c r="K114" s="19"/>
      <c r="L114" s="17"/>
    </row>
    <row r="115" s="2" customFormat="1" ht="16.5" customHeight="1">
      <c r="A115" s="35"/>
      <c r="B115" s="36"/>
      <c r="C115" s="37"/>
      <c r="D115" s="37"/>
      <c r="E115" s="190" t="s">
        <v>124</v>
      </c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125</v>
      </c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9" t="str">
        <f>E11</f>
        <v>07 - Vykurovanie</v>
      </c>
      <c r="F117" s="37"/>
      <c r="G117" s="37"/>
      <c r="H117" s="37"/>
      <c r="I117" s="37"/>
      <c r="J117" s="37"/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19</v>
      </c>
      <c r="D119" s="37"/>
      <c r="E119" s="37"/>
      <c r="F119" s="24" t="str">
        <f>F14</f>
        <v xml:space="preserve"> </v>
      </c>
      <c r="G119" s="37"/>
      <c r="H119" s="37"/>
      <c r="I119" s="29" t="s">
        <v>21</v>
      </c>
      <c r="J119" s="82" t="str">
        <f>IF(J14="","",J14)</f>
        <v>9. 2. 2022</v>
      </c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25.65" customHeight="1">
      <c r="A121" s="35"/>
      <c r="B121" s="36"/>
      <c r="C121" s="29" t="s">
        <v>23</v>
      </c>
      <c r="D121" s="37"/>
      <c r="E121" s="37"/>
      <c r="F121" s="24" t="str">
        <f>E17</f>
        <v>Obec Suchá nad Parnou</v>
      </c>
      <c r="G121" s="37"/>
      <c r="H121" s="37"/>
      <c r="I121" s="29" t="s">
        <v>29</v>
      </c>
      <c r="J121" s="33" t="str">
        <f>E23</f>
        <v xml:space="preserve">Ing.arch.  Martin Holeš</v>
      </c>
      <c r="K121" s="37"/>
      <c r="L121" s="6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27</v>
      </c>
      <c r="D122" s="37"/>
      <c r="E122" s="37"/>
      <c r="F122" s="24" t="str">
        <f>IF(E20="","",E20)</f>
        <v>Vyplň údaj</v>
      </c>
      <c r="G122" s="37"/>
      <c r="H122" s="37"/>
      <c r="I122" s="29" t="s">
        <v>32</v>
      </c>
      <c r="J122" s="33" t="str">
        <f>E26</f>
        <v xml:space="preserve"> </v>
      </c>
      <c r="K122" s="37"/>
      <c r="L122" s="6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6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206"/>
      <c r="B124" s="207"/>
      <c r="C124" s="208" t="s">
        <v>164</v>
      </c>
      <c r="D124" s="209" t="s">
        <v>59</v>
      </c>
      <c r="E124" s="209" t="s">
        <v>55</v>
      </c>
      <c r="F124" s="209" t="s">
        <v>56</v>
      </c>
      <c r="G124" s="209" t="s">
        <v>165</v>
      </c>
      <c r="H124" s="209" t="s">
        <v>166</v>
      </c>
      <c r="I124" s="209" t="s">
        <v>167</v>
      </c>
      <c r="J124" s="210" t="s">
        <v>129</v>
      </c>
      <c r="K124" s="211" t="s">
        <v>168</v>
      </c>
      <c r="L124" s="212"/>
      <c r="M124" s="103" t="s">
        <v>1</v>
      </c>
      <c r="N124" s="104" t="s">
        <v>38</v>
      </c>
      <c r="O124" s="104" t="s">
        <v>169</v>
      </c>
      <c r="P124" s="104" t="s">
        <v>170</v>
      </c>
      <c r="Q124" s="104" t="s">
        <v>171</v>
      </c>
      <c r="R124" s="104" t="s">
        <v>172</v>
      </c>
      <c r="S124" s="104" t="s">
        <v>173</v>
      </c>
      <c r="T124" s="105" t="s">
        <v>174</v>
      </c>
      <c r="U124" s="206"/>
      <c r="V124" s="206"/>
      <c r="W124" s="206"/>
      <c r="X124" s="206"/>
      <c r="Y124" s="206"/>
      <c r="Z124" s="206"/>
      <c r="AA124" s="206"/>
      <c r="AB124" s="206"/>
      <c r="AC124" s="206"/>
      <c r="AD124" s="206"/>
      <c r="AE124" s="206"/>
    </row>
    <row r="125" s="2" customFormat="1" ht="22.8" customHeight="1">
      <c r="A125" s="35"/>
      <c r="B125" s="36"/>
      <c r="C125" s="110" t="s">
        <v>130</v>
      </c>
      <c r="D125" s="37"/>
      <c r="E125" s="37"/>
      <c r="F125" s="37"/>
      <c r="G125" s="37"/>
      <c r="H125" s="37"/>
      <c r="I125" s="37"/>
      <c r="J125" s="213">
        <f>BK125</f>
        <v>0</v>
      </c>
      <c r="K125" s="37"/>
      <c r="L125" s="41"/>
      <c r="M125" s="106"/>
      <c r="N125" s="214"/>
      <c r="O125" s="107"/>
      <c r="P125" s="215">
        <f>P126+P135+P141+P167+P186</f>
        <v>0</v>
      </c>
      <c r="Q125" s="107"/>
      <c r="R125" s="215">
        <f>R126+R135+R141+R167+R186</f>
        <v>0</v>
      </c>
      <c r="S125" s="107"/>
      <c r="T125" s="216">
        <f>T126+T135+T141+T167+T186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73</v>
      </c>
      <c r="AU125" s="14" t="s">
        <v>131</v>
      </c>
      <c r="BK125" s="217">
        <f>BK126+BK135+BK141+BK167+BK186</f>
        <v>0</v>
      </c>
    </row>
    <row r="126" s="12" customFormat="1" ht="25.92" customHeight="1">
      <c r="A126" s="12"/>
      <c r="B126" s="218"/>
      <c r="C126" s="219"/>
      <c r="D126" s="220" t="s">
        <v>73</v>
      </c>
      <c r="E126" s="221" t="s">
        <v>1278</v>
      </c>
      <c r="F126" s="221" t="s">
        <v>2807</v>
      </c>
      <c r="G126" s="219"/>
      <c r="H126" s="219"/>
      <c r="I126" s="222"/>
      <c r="J126" s="223">
        <f>BK126</f>
        <v>0</v>
      </c>
      <c r="K126" s="219"/>
      <c r="L126" s="224"/>
      <c r="M126" s="225"/>
      <c r="N126" s="226"/>
      <c r="O126" s="226"/>
      <c r="P126" s="227">
        <f>SUM(P127:P134)</f>
        <v>0</v>
      </c>
      <c r="Q126" s="226"/>
      <c r="R126" s="227">
        <f>SUM(R127:R134)</f>
        <v>0</v>
      </c>
      <c r="S126" s="226"/>
      <c r="T126" s="228">
        <f>SUM(T127:T134)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9" t="s">
        <v>87</v>
      </c>
      <c r="AT126" s="230" t="s">
        <v>73</v>
      </c>
      <c r="AU126" s="230" t="s">
        <v>74</v>
      </c>
      <c r="AY126" s="229" t="s">
        <v>177</v>
      </c>
      <c r="BK126" s="231">
        <f>SUM(BK127:BK134)</f>
        <v>0</v>
      </c>
    </row>
    <row r="127" s="2" customFormat="1" ht="16.5" customHeight="1">
      <c r="A127" s="35"/>
      <c r="B127" s="36"/>
      <c r="C127" s="234" t="s">
        <v>81</v>
      </c>
      <c r="D127" s="234" t="s">
        <v>179</v>
      </c>
      <c r="E127" s="235" t="s">
        <v>2047</v>
      </c>
      <c r="F127" s="236" t="s">
        <v>2048</v>
      </c>
      <c r="G127" s="237" t="s">
        <v>182</v>
      </c>
      <c r="H127" s="238">
        <v>235</v>
      </c>
      <c r="I127" s="239"/>
      <c r="J127" s="240">
        <f>ROUND(I127*H127,2)</f>
        <v>0</v>
      </c>
      <c r="K127" s="241"/>
      <c r="L127" s="41"/>
      <c r="M127" s="242" t="s">
        <v>1</v>
      </c>
      <c r="N127" s="243" t="s">
        <v>40</v>
      </c>
      <c r="O127" s="94"/>
      <c r="P127" s="244">
        <f>O127*H127</f>
        <v>0</v>
      </c>
      <c r="Q127" s="244">
        <v>0</v>
      </c>
      <c r="R127" s="244">
        <f>Q127*H127</f>
        <v>0</v>
      </c>
      <c r="S127" s="244">
        <v>0</v>
      </c>
      <c r="T127" s="24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46" t="s">
        <v>241</v>
      </c>
      <c r="AT127" s="246" t="s">
        <v>179</v>
      </c>
      <c r="AU127" s="246" t="s">
        <v>81</v>
      </c>
      <c r="AY127" s="14" t="s">
        <v>177</v>
      </c>
      <c r="BE127" s="247">
        <f>IF(N127="základná",J127,0)</f>
        <v>0</v>
      </c>
      <c r="BF127" s="247">
        <f>IF(N127="znížená",J127,0)</f>
        <v>0</v>
      </c>
      <c r="BG127" s="247">
        <f>IF(N127="zákl. prenesená",J127,0)</f>
        <v>0</v>
      </c>
      <c r="BH127" s="247">
        <f>IF(N127="zníž. prenesená",J127,0)</f>
        <v>0</v>
      </c>
      <c r="BI127" s="247">
        <f>IF(N127="nulová",J127,0)</f>
        <v>0</v>
      </c>
      <c r="BJ127" s="14" t="s">
        <v>87</v>
      </c>
      <c r="BK127" s="247">
        <f>ROUND(I127*H127,2)</f>
        <v>0</v>
      </c>
      <c r="BL127" s="14" t="s">
        <v>241</v>
      </c>
      <c r="BM127" s="246" t="s">
        <v>87</v>
      </c>
    </row>
    <row r="128" s="2" customFormat="1" ht="16.5" customHeight="1">
      <c r="A128" s="35"/>
      <c r="B128" s="36"/>
      <c r="C128" s="234" t="s">
        <v>87</v>
      </c>
      <c r="D128" s="234" t="s">
        <v>179</v>
      </c>
      <c r="E128" s="235" t="s">
        <v>2049</v>
      </c>
      <c r="F128" s="236" t="s">
        <v>2050</v>
      </c>
      <c r="G128" s="237" t="s">
        <v>182</v>
      </c>
      <c r="H128" s="238">
        <v>70</v>
      </c>
      <c r="I128" s="239"/>
      <c r="J128" s="240">
        <f>ROUND(I128*H128,2)</f>
        <v>0</v>
      </c>
      <c r="K128" s="241"/>
      <c r="L128" s="41"/>
      <c r="M128" s="242" t="s">
        <v>1</v>
      </c>
      <c r="N128" s="243" t="s">
        <v>40</v>
      </c>
      <c r="O128" s="94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6" t="s">
        <v>241</v>
      </c>
      <c r="AT128" s="246" t="s">
        <v>179</v>
      </c>
      <c r="AU128" s="246" t="s">
        <v>81</v>
      </c>
      <c r="AY128" s="14" t="s">
        <v>177</v>
      </c>
      <c r="BE128" s="247">
        <f>IF(N128="základná",J128,0)</f>
        <v>0</v>
      </c>
      <c r="BF128" s="247">
        <f>IF(N128="znížená",J128,0)</f>
        <v>0</v>
      </c>
      <c r="BG128" s="247">
        <f>IF(N128="zákl. prenesená",J128,0)</f>
        <v>0</v>
      </c>
      <c r="BH128" s="247">
        <f>IF(N128="zníž. prenesená",J128,0)</f>
        <v>0</v>
      </c>
      <c r="BI128" s="247">
        <f>IF(N128="nulová",J128,0)</f>
        <v>0</v>
      </c>
      <c r="BJ128" s="14" t="s">
        <v>87</v>
      </c>
      <c r="BK128" s="247">
        <f>ROUND(I128*H128,2)</f>
        <v>0</v>
      </c>
      <c r="BL128" s="14" t="s">
        <v>241</v>
      </c>
      <c r="BM128" s="246" t="s">
        <v>183</v>
      </c>
    </row>
    <row r="129" s="2" customFormat="1" ht="16.5" customHeight="1">
      <c r="A129" s="35"/>
      <c r="B129" s="36"/>
      <c r="C129" s="234" t="s">
        <v>189</v>
      </c>
      <c r="D129" s="234" t="s">
        <v>179</v>
      </c>
      <c r="E129" s="235" t="s">
        <v>2051</v>
      </c>
      <c r="F129" s="236" t="s">
        <v>2052</v>
      </c>
      <c r="G129" s="237" t="s">
        <v>182</v>
      </c>
      <c r="H129" s="238">
        <v>75</v>
      </c>
      <c r="I129" s="239"/>
      <c r="J129" s="240">
        <f>ROUND(I129*H129,2)</f>
        <v>0</v>
      </c>
      <c r="K129" s="241"/>
      <c r="L129" s="41"/>
      <c r="M129" s="242" t="s">
        <v>1</v>
      </c>
      <c r="N129" s="243" t="s">
        <v>40</v>
      </c>
      <c r="O129" s="94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6" t="s">
        <v>241</v>
      </c>
      <c r="AT129" s="246" t="s">
        <v>179</v>
      </c>
      <c r="AU129" s="246" t="s">
        <v>81</v>
      </c>
      <c r="AY129" s="14" t="s">
        <v>177</v>
      </c>
      <c r="BE129" s="247">
        <f>IF(N129="základná",J129,0)</f>
        <v>0</v>
      </c>
      <c r="BF129" s="247">
        <f>IF(N129="znížená",J129,0)</f>
        <v>0</v>
      </c>
      <c r="BG129" s="247">
        <f>IF(N129="zákl. prenesená",J129,0)</f>
        <v>0</v>
      </c>
      <c r="BH129" s="247">
        <f>IF(N129="zníž. prenesená",J129,0)</f>
        <v>0</v>
      </c>
      <c r="BI129" s="247">
        <f>IF(N129="nulová",J129,0)</f>
        <v>0</v>
      </c>
      <c r="BJ129" s="14" t="s">
        <v>87</v>
      </c>
      <c r="BK129" s="247">
        <f>ROUND(I129*H129,2)</f>
        <v>0</v>
      </c>
      <c r="BL129" s="14" t="s">
        <v>241</v>
      </c>
      <c r="BM129" s="246" t="s">
        <v>200</v>
      </c>
    </row>
    <row r="130" s="2" customFormat="1" ht="16.5" customHeight="1">
      <c r="A130" s="35"/>
      <c r="B130" s="36"/>
      <c r="C130" s="234" t="s">
        <v>183</v>
      </c>
      <c r="D130" s="234" t="s">
        <v>179</v>
      </c>
      <c r="E130" s="235" t="s">
        <v>2053</v>
      </c>
      <c r="F130" s="236" t="s">
        <v>2054</v>
      </c>
      <c r="G130" s="237" t="s">
        <v>182</v>
      </c>
      <c r="H130" s="238">
        <v>80</v>
      </c>
      <c r="I130" s="239"/>
      <c r="J130" s="240">
        <f>ROUND(I130*H130,2)</f>
        <v>0</v>
      </c>
      <c r="K130" s="241"/>
      <c r="L130" s="41"/>
      <c r="M130" s="242" t="s">
        <v>1</v>
      </c>
      <c r="N130" s="243" t="s">
        <v>40</v>
      </c>
      <c r="O130" s="94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6" t="s">
        <v>241</v>
      </c>
      <c r="AT130" s="246" t="s">
        <v>179</v>
      </c>
      <c r="AU130" s="246" t="s">
        <v>81</v>
      </c>
      <c r="AY130" s="14" t="s">
        <v>177</v>
      </c>
      <c r="BE130" s="247">
        <f>IF(N130="základná",J130,0)</f>
        <v>0</v>
      </c>
      <c r="BF130" s="247">
        <f>IF(N130="znížená",J130,0)</f>
        <v>0</v>
      </c>
      <c r="BG130" s="247">
        <f>IF(N130="zákl. prenesená",J130,0)</f>
        <v>0</v>
      </c>
      <c r="BH130" s="247">
        <f>IF(N130="zníž. prenesená",J130,0)</f>
        <v>0</v>
      </c>
      <c r="BI130" s="247">
        <f>IF(N130="nulová",J130,0)</f>
        <v>0</v>
      </c>
      <c r="BJ130" s="14" t="s">
        <v>87</v>
      </c>
      <c r="BK130" s="247">
        <f>ROUND(I130*H130,2)</f>
        <v>0</v>
      </c>
      <c r="BL130" s="14" t="s">
        <v>241</v>
      </c>
      <c r="BM130" s="246" t="s">
        <v>208</v>
      </c>
    </row>
    <row r="131" s="2" customFormat="1" ht="16.5" customHeight="1">
      <c r="A131" s="35"/>
      <c r="B131" s="36"/>
      <c r="C131" s="234" t="s">
        <v>196</v>
      </c>
      <c r="D131" s="234" t="s">
        <v>179</v>
      </c>
      <c r="E131" s="235" t="s">
        <v>2055</v>
      </c>
      <c r="F131" s="236" t="s">
        <v>2056</v>
      </c>
      <c r="G131" s="237" t="s">
        <v>182</v>
      </c>
      <c r="H131" s="238">
        <v>250</v>
      </c>
      <c r="I131" s="239"/>
      <c r="J131" s="240">
        <f>ROUND(I131*H131,2)</f>
        <v>0</v>
      </c>
      <c r="K131" s="241"/>
      <c r="L131" s="41"/>
      <c r="M131" s="242" t="s">
        <v>1</v>
      </c>
      <c r="N131" s="243" t="s">
        <v>40</v>
      </c>
      <c r="O131" s="94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6" t="s">
        <v>241</v>
      </c>
      <c r="AT131" s="246" t="s">
        <v>179</v>
      </c>
      <c r="AU131" s="246" t="s">
        <v>81</v>
      </c>
      <c r="AY131" s="14" t="s">
        <v>177</v>
      </c>
      <c r="BE131" s="247">
        <f>IF(N131="základná",J131,0)</f>
        <v>0</v>
      </c>
      <c r="BF131" s="247">
        <f>IF(N131="znížená",J131,0)</f>
        <v>0</v>
      </c>
      <c r="BG131" s="247">
        <f>IF(N131="zákl. prenesená",J131,0)</f>
        <v>0</v>
      </c>
      <c r="BH131" s="247">
        <f>IF(N131="zníž. prenesená",J131,0)</f>
        <v>0</v>
      </c>
      <c r="BI131" s="247">
        <f>IF(N131="nulová",J131,0)</f>
        <v>0</v>
      </c>
      <c r="BJ131" s="14" t="s">
        <v>87</v>
      </c>
      <c r="BK131" s="247">
        <f>ROUND(I131*H131,2)</f>
        <v>0</v>
      </c>
      <c r="BL131" s="14" t="s">
        <v>241</v>
      </c>
      <c r="BM131" s="246" t="s">
        <v>216</v>
      </c>
    </row>
    <row r="132" s="2" customFormat="1" ht="16.5" customHeight="1">
      <c r="A132" s="35"/>
      <c r="B132" s="36"/>
      <c r="C132" s="234" t="s">
        <v>200</v>
      </c>
      <c r="D132" s="234" t="s">
        <v>179</v>
      </c>
      <c r="E132" s="235" t="s">
        <v>2808</v>
      </c>
      <c r="F132" s="236" t="s">
        <v>2809</v>
      </c>
      <c r="G132" s="237" t="s">
        <v>182</v>
      </c>
      <c r="H132" s="238">
        <v>70</v>
      </c>
      <c r="I132" s="239"/>
      <c r="J132" s="240">
        <f>ROUND(I132*H132,2)</f>
        <v>0</v>
      </c>
      <c r="K132" s="241"/>
      <c r="L132" s="41"/>
      <c r="M132" s="242" t="s">
        <v>1</v>
      </c>
      <c r="N132" s="243" t="s">
        <v>40</v>
      </c>
      <c r="O132" s="94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6" t="s">
        <v>241</v>
      </c>
      <c r="AT132" s="246" t="s">
        <v>179</v>
      </c>
      <c r="AU132" s="246" t="s">
        <v>81</v>
      </c>
      <c r="AY132" s="14" t="s">
        <v>177</v>
      </c>
      <c r="BE132" s="247">
        <f>IF(N132="základná",J132,0)</f>
        <v>0</v>
      </c>
      <c r="BF132" s="247">
        <f>IF(N132="znížená",J132,0)</f>
        <v>0</v>
      </c>
      <c r="BG132" s="247">
        <f>IF(N132="zákl. prenesená",J132,0)</f>
        <v>0</v>
      </c>
      <c r="BH132" s="247">
        <f>IF(N132="zníž. prenesená",J132,0)</f>
        <v>0</v>
      </c>
      <c r="BI132" s="247">
        <f>IF(N132="nulová",J132,0)</f>
        <v>0</v>
      </c>
      <c r="BJ132" s="14" t="s">
        <v>87</v>
      </c>
      <c r="BK132" s="247">
        <f>ROUND(I132*H132,2)</f>
        <v>0</v>
      </c>
      <c r="BL132" s="14" t="s">
        <v>241</v>
      </c>
      <c r="BM132" s="246" t="s">
        <v>225</v>
      </c>
    </row>
    <row r="133" s="2" customFormat="1" ht="16.5" customHeight="1">
      <c r="A133" s="35"/>
      <c r="B133" s="36"/>
      <c r="C133" s="234" t="s">
        <v>204</v>
      </c>
      <c r="D133" s="234" t="s">
        <v>179</v>
      </c>
      <c r="E133" s="235" t="s">
        <v>2111</v>
      </c>
      <c r="F133" s="236" t="s">
        <v>2112</v>
      </c>
      <c r="G133" s="237" t="s">
        <v>2024</v>
      </c>
      <c r="H133" s="238">
        <v>20</v>
      </c>
      <c r="I133" s="239"/>
      <c r="J133" s="240">
        <f>ROUND(I133*H133,2)</f>
        <v>0</v>
      </c>
      <c r="K133" s="241"/>
      <c r="L133" s="41"/>
      <c r="M133" s="242" t="s">
        <v>1</v>
      </c>
      <c r="N133" s="243" t="s">
        <v>40</v>
      </c>
      <c r="O133" s="94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6" t="s">
        <v>241</v>
      </c>
      <c r="AT133" s="246" t="s">
        <v>179</v>
      </c>
      <c r="AU133" s="246" t="s">
        <v>81</v>
      </c>
      <c r="AY133" s="14" t="s">
        <v>177</v>
      </c>
      <c r="BE133" s="247">
        <f>IF(N133="základná",J133,0)</f>
        <v>0</v>
      </c>
      <c r="BF133" s="247">
        <f>IF(N133="znížená",J133,0)</f>
        <v>0</v>
      </c>
      <c r="BG133" s="247">
        <f>IF(N133="zákl. prenesená",J133,0)</f>
        <v>0</v>
      </c>
      <c r="BH133" s="247">
        <f>IF(N133="zníž. prenesená",J133,0)</f>
        <v>0</v>
      </c>
      <c r="BI133" s="247">
        <f>IF(N133="nulová",J133,0)</f>
        <v>0</v>
      </c>
      <c r="BJ133" s="14" t="s">
        <v>87</v>
      </c>
      <c r="BK133" s="247">
        <f>ROUND(I133*H133,2)</f>
        <v>0</v>
      </c>
      <c r="BL133" s="14" t="s">
        <v>241</v>
      </c>
      <c r="BM133" s="246" t="s">
        <v>233</v>
      </c>
    </row>
    <row r="134" s="2" customFormat="1" ht="24.15" customHeight="1">
      <c r="A134" s="35"/>
      <c r="B134" s="36"/>
      <c r="C134" s="234" t="s">
        <v>208</v>
      </c>
      <c r="D134" s="234" t="s">
        <v>179</v>
      </c>
      <c r="E134" s="235" t="s">
        <v>2113</v>
      </c>
      <c r="F134" s="236" t="s">
        <v>2114</v>
      </c>
      <c r="G134" s="237" t="s">
        <v>263</v>
      </c>
      <c r="H134" s="238">
        <v>0.075999999999999998</v>
      </c>
      <c r="I134" s="239"/>
      <c r="J134" s="240">
        <f>ROUND(I134*H134,2)</f>
        <v>0</v>
      </c>
      <c r="K134" s="241"/>
      <c r="L134" s="41"/>
      <c r="M134" s="242" t="s">
        <v>1</v>
      </c>
      <c r="N134" s="243" t="s">
        <v>40</v>
      </c>
      <c r="O134" s="94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6" t="s">
        <v>241</v>
      </c>
      <c r="AT134" s="246" t="s">
        <v>179</v>
      </c>
      <c r="AU134" s="246" t="s">
        <v>81</v>
      </c>
      <c r="AY134" s="14" t="s">
        <v>177</v>
      </c>
      <c r="BE134" s="247">
        <f>IF(N134="základná",J134,0)</f>
        <v>0</v>
      </c>
      <c r="BF134" s="247">
        <f>IF(N134="znížená",J134,0)</f>
        <v>0</v>
      </c>
      <c r="BG134" s="247">
        <f>IF(N134="zákl. prenesená",J134,0)</f>
        <v>0</v>
      </c>
      <c r="BH134" s="247">
        <f>IF(N134="zníž. prenesená",J134,0)</f>
        <v>0</v>
      </c>
      <c r="BI134" s="247">
        <f>IF(N134="nulová",J134,0)</f>
        <v>0</v>
      </c>
      <c r="BJ134" s="14" t="s">
        <v>87</v>
      </c>
      <c r="BK134" s="247">
        <f>ROUND(I134*H134,2)</f>
        <v>0</v>
      </c>
      <c r="BL134" s="14" t="s">
        <v>241</v>
      </c>
      <c r="BM134" s="246" t="s">
        <v>241</v>
      </c>
    </row>
    <row r="135" s="12" customFormat="1" ht="25.92" customHeight="1">
      <c r="A135" s="12"/>
      <c r="B135" s="218"/>
      <c r="C135" s="219"/>
      <c r="D135" s="220" t="s">
        <v>73</v>
      </c>
      <c r="E135" s="221" t="s">
        <v>2770</v>
      </c>
      <c r="F135" s="221" t="s">
        <v>2239</v>
      </c>
      <c r="G135" s="219"/>
      <c r="H135" s="219"/>
      <c r="I135" s="222"/>
      <c r="J135" s="223">
        <f>BK135</f>
        <v>0</v>
      </c>
      <c r="K135" s="219"/>
      <c r="L135" s="224"/>
      <c r="M135" s="225"/>
      <c r="N135" s="226"/>
      <c r="O135" s="226"/>
      <c r="P135" s="227">
        <f>SUM(P136:P140)</f>
        <v>0</v>
      </c>
      <c r="Q135" s="226"/>
      <c r="R135" s="227">
        <f>SUM(R136:R140)</f>
        <v>0</v>
      </c>
      <c r="S135" s="226"/>
      <c r="T135" s="228">
        <f>SUM(T136:T140)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9" t="s">
        <v>87</v>
      </c>
      <c r="AT135" s="230" t="s">
        <v>73</v>
      </c>
      <c r="AU135" s="230" t="s">
        <v>74</v>
      </c>
      <c r="AY135" s="229" t="s">
        <v>177</v>
      </c>
      <c r="BK135" s="231">
        <f>SUM(BK136:BK140)</f>
        <v>0</v>
      </c>
    </row>
    <row r="136" s="2" customFormat="1" ht="21.75" customHeight="1">
      <c r="A136" s="35"/>
      <c r="B136" s="36"/>
      <c r="C136" s="234" t="s">
        <v>212</v>
      </c>
      <c r="D136" s="234" t="s">
        <v>179</v>
      </c>
      <c r="E136" s="235" t="s">
        <v>2810</v>
      </c>
      <c r="F136" s="236" t="s">
        <v>2811</v>
      </c>
      <c r="G136" s="237" t="s">
        <v>1953</v>
      </c>
      <c r="H136" s="238">
        <v>2</v>
      </c>
      <c r="I136" s="239"/>
      <c r="J136" s="240">
        <f>ROUND(I136*H136,2)</f>
        <v>0</v>
      </c>
      <c r="K136" s="241"/>
      <c r="L136" s="41"/>
      <c r="M136" s="242" t="s">
        <v>1</v>
      </c>
      <c r="N136" s="243" t="s">
        <v>40</v>
      </c>
      <c r="O136" s="94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6" t="s">
        <v>241</v>
      </c>
      <c r="AT136" s="246" t="s">
        <v>179</v>
      </c>
      <c r="AU136" s="246" t="s">
        <v>81</v>
      </c>
      <c r="AY136" s="14" t="s">
        <v>177</v>
      </c>
      <c r="BE136" s="247">
        <f>IF(N136="základná",J136,0)</f>
        <v>0</v>
      </c>
      <c r="BF136" s="247">
        <f>IF(N136="znížená",J136,0)</f>
        <v>0</v>
      </c>
      <c r="BG136" s="247">
        <f>IF(N136="zákl. prenesená",J136,0)</f>
        <v>0</v>
      </c>
      <c r="BH136" s="247">
        <f>IF(N136="zníž. prenesená",J136,0)</f>
        <v>0</v>
      </c>
      <c r="BI136" s="247">
        <f>IF(N136="nulová",J136,0)</f>
        <v>0</v>
      </c>
      <c r="BJ136" s="14" t="s">
        <v>87</v>
      </c>
      <c r="BK136" s="247">
        <f>ROUND(I136*H136,2)</f>
        <v>0</v>
      </c>
      <c r="BL136" s="14" t="s">
        <v>241</v>
      </c>
      <c r="BM136" s="246" t="s">
        <v>249</v>
      </c>
    </row>
    <row r="137" s="2" customFormat="1" ht="16.5" customHeight="1">
      <c r="A137" s="35"/>
      <c r="B137" s="36"/>
      <c r="C137" s="234" t="s">
        <v>216</v>
      </c>
      <c r="D137" s="234" t="s">
        <v>179</v>
      </c>
      <c r="E137" s="235" t="s">
        <v>2812</v>
      </c>
      <c r="F137" s="236" t="s">
        <v>2813</v>
      </c>
      <c r="G137" s="237" t="s">
        <v>2040</v>
      </c>
      <c r="H137" s="238">
        <v>1</v>
      </c>
      <c r="I137" s="239"/>
      <c r="J137" s="240">
        <f>ROUND(I137*H137,2)</f>
        <v>0</v>
      </c>
      <c r="K137" s="241"/>
      <c r="L137" s="41"/>
      <c r="M137" s="242" t="s">
        <v>1</v>
      </c>
      <c r="N137" s="243" t="s">
        <v>40</v>
      </c>
      <c r="O137" s="94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6" t="s">
        <v>241</v>
      </c>
      <c r="AT137" s="246" t="s">
        <v>179</v>
      </c>
      <c r="AU137" s="246" t="s">
        <v>81</v>
      </c>
      <c r="AY137" s="14" t="s">
        <v>177</v>
      </c>
      <c r="BE137" s="247">
        <f>IF(N137="základná",J137,0)</f>
        <v>0</v>
      </c>
      <c r="BF137" s="247">
        <f>IF(N137="znížená",J137,0)</f>
        <v>0</v>
      </c>
      <c r="BG137" s="247">
        <f>IF(N137="zákl. prenesená",J137,0)</f>
        <v>0</v>
      </c>
      <c r="BH137" s="247">
        <f>IF(N137="zníž. prenesená",J137,0)</f>
        <v>0</v>
      </c>
      <c r="BI137" s="247">
        <f>IF(N137="nulová",J137,0)</f>
        <v>0</v>
      </c>
      <c r="BJ137" s="14" t="s">
        <v>87</v>
      </c>
      <c r="BK137" s="247">
        <f>ROUND(I137*H137,2)</f>
        <v>0</v>
      </c>
      <c r="BL137" s="14" t="s">
        <v>241</v>
      </c>
      <c r="BM137" s="246" t="s">
        <v>7</v>
      </c>
    </row>
    <row r="138" s="2" customFormat="1" ht="16.5" customHeight="1">
      <c r="A138" s="35"/>
      <c r="B138" s="36"/>
      <c r="C138" s="234" t="s">
        <v>220</v>
      </c>
      <c r="D138" s="234" t="s">
        <v>179</v>
      </c>
      <c r="E138" s="235" t="s">
        <v>2252</v>
      </c>
      <c r="F138" s="236" t="s">
        <v>2253</v>
      </c>
      <c r="G138" s="237" t="s">
        <v>2024</v>
      </c>
      <c r="H138" s="238">
        <v>5</v>
      </c>
      <c r="I138" s="239"/>
      <c r="J138" s="240">
        <f>ROUND(I138*H138,2)</f>
        <v>0</v>
      </c>
      <c r="K138" s="241"/>
      <c r="L138" s="41"/>
      <c r="M138" s="242" t="s">
        <v>1</v>
      </c>
      <c r="N138" s="243" t="s">
        <v>40</v>
      </c>
      <c r="O138" s="94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6" t="s">
        <v>241</v>
      </c>
      <c r="AT138" s="246" t="s">
        <v>179</v>
      </c>
      <c r="AU138" s="246" t="s">
        <v>81</v>
      </c>
      <c r="AY138" s="14" t="s">
        <v>177</v>
      </c>
      <c r="BE138" s="247">
        <f>IF(N138="základná",J138,0)</f>
        <v>0</v>
      </c>
      <c r="BF138" s="247">
        <f>IF(N138="znížená",J138,0)</f>
        <v>0</v>
      </c>
      <c r="BG138" s="247">
        <f>IF(N138="zákl. prenesená",J138,0)</f>
        <v>0</v>
      </c>
      <c r="BH138" s="247">
        <f>IF(N138="zníž. prenesená",J138,0)</f>
        <v>0</v>
      </c>
      <c r="BI138" s="247">
        <f>IF(N138="nulová",J138,0)</f>
        <v>0</v>
      </c>
      <c r="BJ138" s="14" t="s">
        <v>87</v>
      </c>
      <c r="BK138" s="247">
        <f>ROUND(I138*H138,2)</f>
        <v>0</v>
      </c>
      <c r="BL138" s="14" t="s">
        <v>241</v>
      </c>
      <c r="BM138" s="246" t="s">
        <v>265</v>
      </c>
    </row>
    <row r="139" s="2" customFormat="1" ht="16.5" customHeight="1">
      <c r="A139" s="35"/>
      <c r="B139" s="36"/>
      <c r="C139" s="248" t="s">
        <v>225</v>
      </c>
      <c r="D139" s="248" t="s">
        <v>270</v>
      </c>
      <c r="E139" s="249" t="s">
        <v>2814</v>
      </c>
      <c r="F139" s="250" t="s">
        <v>2815</v>
      </c>
      <c r="G139" s="251" t="s">
        <v>1953</v>
      </c>
      <c r="H139" s="252">
        <v>1</v>
      </c>
      <c r="I139" s="253"/>
      <c r="J139" s="254">
        <f>ROUND(I139*H139,2)</f>
        <v>0</v>
      </c>
      <c r="K139" s="255"/>
      <c r="L139" s="256"/>
      <c r="M139" s="257" t="s">
        <v>1</v>
      </c>
      <c r="N139" s="258" t="s">
        <v>40</v>
      </c>
      <c r="O139" s="94"/>
      <c r="P139" s="244">
        <f>O139*H139</f>
        <v>0</v>
      </c>
      <c r="Q139" s="244">
        <v>0</v>
      </c>
      <c r="R139" s="244">
        <f>Q139*H139</f>
        <v>0</v>
      </c>
      <c r="S139" s="244">
        <v>0</v>
      </c>
      <c r="T139" s="24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6" t="s">
        <v>307</v>
      </c>
      <c r="AT139" s="246" t="s">
        <v>270</v>
      </c>
      <c r="AU139" s="246" t="s">
        <v>81</v>
      </c>
      <c r="AY139" s="14" t="s">
        <v>177</v>
      </c>
      <c r="BE139" s="247">
        <f>IF(N139="základná",J139,0)</f>
        <v>0</v>
      </c>
      <c r="BF139" s="247">
        <f>IF(N139="znížená",J139,0)</f>
        <v>0</v>
      </c>
      <c r="BG139" s="247">
        <f>IF(N139="zákl. prenesená",J139,0)</f>
        <v>0</v>
      </c>
      <c r="BH139" s="247">
        <f>IF(N139="zníž. prenesená",J139,0)</f>
        <v>0</v>
      </c>
      <c r="BI139" s="247">
        <f>IF(N139="nulová",J139,0)</f>
        <v>0</v>
      </c>
      <c r="BJ139" s="14" t="s">
        <v>87</v>
      </c>
      <c r="BK139" s="247">
        <f>ROUND(I139*H139,2)</f>
        <v>0</v>
      </c>
      <c r="BL139" s="14" t="s">
        <v>241</v>
      </c>
      <c r="BM139" s="246" t="s">
        <v>274</v>
      </c>
    </row>
    <row r="140" s="2" customFormat="1" ht="21.75" customHeight="1">
      <c r="A140" s="35"/>
      <c r="B140" s="36"/>
      <c r="C140" s="234" t="s">
        <v>229</v>
      </c>
      <c r="D140" s="234" t="s">
        <v>179</v>
      </c>
      <c r="E140" s="235" t="s">
        <v>2254</v>
      </c>
      <c r="F140" s="236" t="s">
        <v>2255</v>
      </c>
      <c r="G140" s="237" t="s">
        <v>263</v>
      </c>
      <c r="H140" s="238">
        <v>0.0080000000000000002</v>
      </c>
      <c r="I140" s="239"/>
      <c r="J140" s="240">
        <f>ROUND(I140*H140,2)</f>
        <v>0</v>
      </c>
      <c r="K140" s="241"/>
      <c r="L140" s="41"/>
      <c r="M140" s="242" t="s">
        <v>1</v>
      </c>
      <c r="N140" s="243" t="s">
        <v>40</v>
      </c>
      <c r="O140" s="94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6" t="s">
        <v>241</v>
      </c>
      <c r="AT140" s="246" t="s">
        <v>179</v>
      </c>
      <c r="AU140" s="246" t="s">
        <v>81</v>
      </c>
      <c r="AY140" s="14" t="s">
        <v>177</v>
      </c>
      <c r="BE140" s="247">
        <f>IF(N140="základná",J140,0)</f>
        <v>0</v>
      </c>
      <c r="BF140" s="247">
        <f>IF(N140="znížená",J140,0)</f>
        <v>0</v>
      </c>
      <c r="BG140" s="247">
        <f>IF(N140="zákl. prenesená",J140,0)</f>
        <v>0</v>
      </c>
      <c r="BH140" s="247">
        <f>IF(N140="zníž. prenesená",J140,0)</f>
        <v>0</v>
      </c>
      <c r="BI140" s="247">
        <f>IF(N140="nulová",J140,0)</f>
        <v>0</v>
      </c>
      <c r="BJ140" s="14" t="s">
        <v>87</v>
      </c>
      <c r="BK140" s="247">
        <f>ROUND(I140*H140,2)</f>
        <v>0</v>
      </c>
      <c r="BL140" s="14" t="s">
        <v>241</v>
      </c>
      <c r="BM140" s="246" t="s">
        <v>282</v>
      </c>
    </row>
    <row r="141" s="12" customFormat="1" ht="25.92" customHeight="1">
      <c r="A141" s="12"/>
      <c r="B141" s="218"/>
      <c r="C141" s="219"/>
      <c r="D141" s="220" t="s">
        <v>73</v>
      </c>
      <c r="E141" s="221" t="s">
        <v>2816</v>
      </c>
      <c r="F141" s="221" t="s">
        <v>2817</v>
      </c>
      <c r="G141" s="219"/>
      <c r="H141" s="219"/>
      <c r="I141" s="222"/>
      <c r="J141" s="223">
        <f>BK141</f>
        <v>0</v>
      </c>
      <c r="K141" s="219"/>
      <c r="L141" s="224"/>
      <c r="M141" s="225"/>
      <c r="N141" s="226"/>
      <c r="O141" s="226"/>
      <c r="P141" s="227">
        <f>SUM(P142:P166)</f>
        <v>0</v>
      </c>
      <c r="Q141" s="226"/>
      <c r="R141" s="227">
        <f>SUM(R142:R166)</f>
        <v>0</v>
      </c>
      <c r="S141" s="226"/>
      <c r="T141" s="228">
        <f>SUM(T142:T166)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9" t="s">
        <v>87</v>
      </c>
      <c r="AT141" s="230" t="s">
        <v>73</v>
      </c>
      <c r="AU141" s="230" t="s">
        <v>74</v>
      </c>
      <c r="AY141" s="229" t="s">
        <v>177</v>
      </c>
      <c r="BK141" s="231">
        <f>SUM(BK142:BK166)</f>
        <v>0</v>
      </c>
    </row>
    <row r="142" s="2" customFormat="1" ht="24.15" customHeight="1">
      <c r="A142" s="35"/>
      <c r="B142" s="36"/>
      <c r="C142" s="234" t="s">
        <v>233</v>
      </c>
      <c r="D142" s="234" t="s">
        <v>179</v>
      </c>
      <c r="E142" s="235" t="s">
        <v>2818</v>
      </c>
      <c r="F142" s="236" t="s">
        <v>2819</v>
      </c>
      <c r="G142" s="237" t="s">
        <v>182</v>
      </c>
      <c r="H142" s="238">
        <v>125</v>
      </c>
      <c r="I142" s="239"/>
      <c r="J142" s="240">
        <f>ROUND(I142*H142,2)</f>
        <v>0</v>
      </c>
      <c r="K142" s="241"/>
      <c r="L142" s="41"/>
      <c r="M142" s="242" t="s">
        <v>1</v>
      </c>
      <c r="N142" s="243" t="s">
        <v>40</v>
      </c>
      <c r="O142" s="94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6" t="s">
        <v>241</v>
      </c>
      <c r="AT142" s="246" t="s">
        <v>179</v>
      </c>
      <c r="AU142" s="246" t="s">
        <v>81</v>
      </c>
      <c r="AY142" s="14" t="s">
        <v>177</v>
      </c>
      <c r="BE142" s="247">
        <f>IF(N142="základná",J142,0)</f>
        <v>0</v>
      </c>
      <c r="BF142" s="247">
        <f>IF(N142="znížená",J142,0)</f>
        <v>0</v>
      </c>
      <c r="BG142" s="247">
        <f>IF(N142="zákl. prenesená",J142,0)</f>
        <v>0</v>
      </c>
      <c r="BH142" s="247">
        <f>IF(N142="zníž. prenesená",J142,0)</f>
        <v>0</v>
      </c>
      <c r="BI142" s="247">
        <f>IF(N142="nulová",J142,0)</f>
        <v>0</v>
      </c>
      <c r="BJ142" s="14" t="s">
        <v>87</v>
      </c>
      <c r="BK142" s="247">
        <f>ROUND(I142*H142,2)</f>
        <v>0</v>
      </c>
      <c r="BL142" s="14" t="s">
        <v>241</v>
      </c>
      <c r="BM142" s="246" t="s">
        <v>291</v>
      </c>
    </row>
    <row r="143" s="2" customFormat="1" ht="24.15" customHeight="1">
      <c r="A143" s="35"/>
      <c r="B143" s="36"/>
      <c r="C143" s="234" t="s">
        <v>237</v>
      </c>
      <c r="D143" s="234" t="s">
        <v>179</v>
      </c>
      <c r="E143" s="235" t="s">
        <v>2820</v>
      </c>
      <c r="F143" s="236" t="s">
        <v>2821</v>
      </c>
      <c r="G143" s="237" t="s">
        <v>182</v>
      </c>
      <c r="H143" s="238">
        <v>110</v>
      </c>
      <c r="I143" s="239"/>
      <c r="J143" s="240">
        <f>ROUND(I143*H143,2)</f>
        <v>0</v>
      </c>
      <c r="K143" s="241"/>
      <c r="L143" s="41"/>
      <c r="M143" s="242" t="s">
        <v>1</v>
      </c>
      <c r="N143" s="243" t="s">
        <v>40</v>
      </c>
      <c r="O143" s="94"/>
      <c r="P143" s="244">
        <f>O143*H143</f>
        <v>0</v>
      </c>
      <c r="Q143" s="244">
        <v>0</v>
      </c>
      <c r="R143" s="244">
        <f>Q143*H143</f>
        <v>0</v>
      </c>
      <c r="S143" s="244">
        <v>0</v>
      </c>
      <c r="T143" s="24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6" t="s">
        <v>241</v>
      </c>
      <c r="AT143" s="246" t="s">
        <v>179</v>
      </c>
      <c r="AU143" s="246" t="s">
        <v>81</v>
      </c>
      <c r="AY143" s="14" t="s">
        <v>177</v>
      </c>
      <c r="BE143" s="247">
        <f>IF(N143="základná",J143,0)</f>
        <v>0</v>
      </c>
      <c r="BF143" s="247">
        <f>IF(N143="znížená",J143,0)</f>
        <v>0</v>
      </c>
      <c r="BG143" s="247">
        <f>IF(N143="zákl. prenesená",J143,0)</f>
        <v>0</v>
      </c>
      <c r="BH143" s="247">
        <f>IF(N143="zníž. prenesená",J143,0)</f>
        <v>0</v>
      </c>
      <c r="BI143" s="247">
        <f>IF(N143="nulová",J143,0)</f>
        <v>0</v>
      </c>
      <c r="BJ143" s="14" t="s">
        <v>87</v>
      </c>
      <c r="BK143" s="247">
        <f>ROUND(I143*H143,2)</f>
        <v>0</v>
      </c>
      <c r="BL143" s="14" t="s">
        <v>241</v>
      </c>
      <c r="BM143" s="246" t="s">
        <v>299</v>
      </c>
    </row>
    <row r="144" s="2" customFormat="1" ht="24.15" customHeight="1">
      <c r="A144" s="35"/>
      <c r="B144" s="36"/>
      <c r="C144" s="234" t="s">
        <v>241</v>
      </c>
      <c r="D144" s="234" t="s">
        <v>179</v>
      </c>
      <c r="E144" s="235" t="s">
        <v>2822</v>
      </c>
      <c r="F144" s="236" t="s">
        <v>2823</v>
      </c>
      <c r="G144" s="237" t="s">
        <v>182</v>
      </c>
      <c r="H144" s="238">
        <v>70</v>
      </c>
      <c r="I144" s="239"/>
      <c r="J144" s="240">
        <f>ROUND(I144*H144,2)</f>
        <v>0</v>
      </c>
      <c r="K144" s="241"/>
      <c r="L144" s="41"/>
      <c r="M144" s="242" t="s">
        <v>1</v>
      </c>
      <c r="N144" s="243" t="s">
        <v>40</v>
      </c>
      <c r="O144" s="94"/>
      <c r="P144" s="244">
        <f>O144*H144</f>
        <v>0</v>
      </c>
      <c r="Q144" s="244">
        <v>0</v>
      </c>
      <c r="R144" s="244">
        <f>Q144*H144</f>
        <v>0</v>
      </c>
      <c r="S144" s="244">
        <v>0</v>
      </c>
      <c r="T144" s="24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6" t="s">
        <v>241</v>
      </c>
      <c r="AT144" s="246" t="s">
        <v>179</v>
      </c>
      <c r="AU144" s="246" t="s">
        <v>81</v>
      </c>
      <c r="AY144" s="14" t="s">
        <v>177</v>
      </c>
      <c r="BE144" s="247">
        <f>IF(N144="základná",J144,0)</f>
        <v>0</v>
      </c>
      <c r="BF144" s="247">
        <f>IF(N144="znížená",J144,0)</f>
        <v>0</v>
      </c>
      <c r="BG144" s="247">
        <f>IF(N144="zákl. prenesená",J144,0)</f>
        <v>0</v>
      </c>
      <c r="BH144" s="247">
        <f>IF(N144="zníž. prenesená",J144,0)</f>
        <v>0</v>
      </c>
      <c r="BI144" s="247">
        <f>IF(N144="nulová",J144,0)</f>
        <v>0</v>
      </c>
      <c r="BJ144" s="14" t="s">
        <v>87</v>
      </c>
      <c r="BK144" s="247">
        <f>ROUND(I144*H144,2)</f>
        <v>0</v>
      </c>
      <c r="BL144" s="14" t="s">
        <v>241</v>
      </c>
      <c r="BM144" s="246" t="s">
        <v>307</v>
      </c>
    </row>
    <row r="145" s="2" customFormat="1" ht="24.15" customHeight="1">
      <c r="A145" s="35"/>
      <c r="B145" s="36"/>
      <c r="C145" s="234" t="s">
        <v>245</v>
      </c>
      <c r="D145" s="234" t="s">
        <v>179</v>
      </c>
      <c r="E145" s="235" t="s">
        <v>2824</v>
      </c>
      <c r="F145" s="236" t="s">
        <v>2825</v>
      </c>
      <c r="G145" s="237" t="s">
        <v>182</v>
      </c>
      <c r="H145" s="238">
        <v>75</v>
      </c>
      <c r="I145" s="239"/>
      <c r="J145" s="240">
        <f>ROUND(I145*H145,2)</f>
        <v>0</v>
      </c>
      <c r="K145" s="241"/>
      <c r="L145" s="41"/>
      <c r="M145" s="242" t="s">
        <v>1</v>
      </c>
      <c r="N145" s="243" t="s">
        <v>40</v>
      </c>
      <c r="O145" s="94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6" t="s">
        <v>241</v>
      </c>
      <c r="AT145" s="246" t="s">
        <v>179</v>
      </c>
      <c r="AU145" s="246" t="s">
        <v>81</v>
      </c>
      <c r="AY145" s="14" t="s">
        <v>177</v>
      </c>
      <c r="BE145" s="247">
        <f>IF(N145="základná",J145,0)</f>
        <v>0</v>
      </c>
      <c r="BF145" s="247">
        <f>IF(N145="znížená",J145,0)</f>
        <v>0</v>
      </c>
      <c r="BG145" s="247">
        <f>IF(N145="zákl. prenesená",J145,0)</f>
        <v>0</v>
      </c>
      <c r="BH145" s="247">
        <f>IF(N145="zníž. prenesená",J145,0)</f>
        <v>0</v>
      </c>
      <c r="BI145" s="247">
        <f>IF(N145="nulová",J145,0)</f>
        <v>0</v>
      </c>
      <c r="BJ145" s="14" t="s">
        <v>87</v>
      </c>
      <c r="BK145" s="247">
        <f>ROUND(I145*H145,2)</f>
        <v>0</v>
      </c>
      <c r="BL145" s="14" t="s">
        <v>241</v>
      </c>
      <c r="BM145" s="246" t="s">
        <v>315</v>
      </c>
    </row>
    <row r="146" s="2" customFormat="1" ht="24.15" customHeight="1">
      <c r="A146" s="35"/>
      <c r="B146" s="36"/>
      <c r="C146" s="234" t="s">
        <v>249</v>
      </c>
      <c r="D146" s="234" t="s">
        <v>179</v>
      </c>
      <c r="E146" s="235" t="s">
        <v>2826</v>
      </c>
      <c r="F146" s="236" t="s">
        <v>2827</v>
      </c>
      <c r="G146" s="237" t="s">
        <v>182</v>
      </c>
      <c r="H146" s="238">
        <v>80</v>
      </c>
      <c r="I146" s="239"/>
      <c r="J146" s="240">
        <f>ROUND(I146*H146,2)</f>
        <v>0</v>
      </c>
      <c r="K146" s="241"/>
      <c r="L146" s="41"/>
      <c r="M146" s="242" t="s">
        <v>1</v>
      </c>
      <c r="N146" s="243" t="s">
        <v>40</v>
      </c>
      <c r="O146" s="94"/>
      <c r="P146" s="244">
        <f>O146*H146</f>
        <v>0</v>
      </c>
      <c r="Q146" s="244">
        <v>0</v>
      </c>
      <c r="R146" s="244">
        <f>Q146*H146</f>
        <v>0</v>
      </c>
      <c r="S146" s="244">
        <v>0</v>
      </c>
      <c r="T146" s="24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6" t="s">
        <v>241</v>
      </c>
      <c r="AT146" s="246" t="s">
        <v>179</v>
      </c>
      <c r="AU146" s="246" t="s">
        <v>81</v>
      </c>
      <c r="AY146" s="14" t="s">
        <v>177</v>
      </c>
      <c r="BE146" s="247">
        <f>IF(N146="základná",J146,0)</f>
        <v>0</v>
      </c>
      <c r="BF146" s="247">
        <f>IF(N146="znížená",J146,0)</f>
        <v>0</v>
      </c>
      <c r="BG146" s="247">
        <f>IF(N146="zákl. prenesená",J146,0)</f>
        <v>0</v>
      </c>
      <c r="BH146" s="247">
        <f>IF(N146="zníž. prenesená",J146,0)</f>
        <v>0</v>
      </c>
      <c r="BI146" s="247">
        <f>IF(N146="nulová",J146,0)</f>
        <v>0</v>
      </c>
      <c r="BJ146" s="14" t="s">
        <v>87</v>
      </c>
      <c r="BK146" s="247">
        <f>ROUND(I146*H146,2)</f>
        <v>0</v>
      </c>
      <c r="BL146" s="14" t="s">
        <v>241</v>
      </c>
      <c r="BM146" s="246" t="s">
        <v>323</v>
      </c>
    </row>
    <row r="147" s="2" customFormat="1" ht="24.15" customHeight="1">
      <c r="A147" s="35"/>
      <c r="B147" s="36"/>
      <c r="C147" s="234" t="s">
        <v>253</v>
      </c>
      <c r="D147" s="234" t="s">
        <v>179</v>
      </c>
      <c r="E147" s="235" t="s">
        <v>2828</v>
      </c>
      <c r="F147" s="236" t="s">
        <v>2829</v>
      </c>
      <c r="G147" s="237" t="s">
        <v>182</v>
      </c>
      <c r="H147" s="238">
        <v>250</v>
      </c>
      <c r="I147" s="239"/>
      <c r="J147" s="240">
        <f>ROUND(I147*H147,2)</f>
        <v>0</v>
      </c>
      <c r="K147" s="241"/>
      <c r="L147" s="41"/>
      <c r="M147" s="242" t="s">
        <v>1</v>
      </c>
      <c r="N147" s="243" t="s">
        <v>40</v>
      </c>
      <c r="O147" s="94"/>
      <c r="P147" s="244">
        <f>O147*H147</f>
        <v>0</v>
      </c>
      <c r="Q147" s="244">
        <v>0</v>
      </c>
      <c r="R147" s="244">
        <f>Q147*H147</f>
        <v>0</v>
      </c>
      <c r="S147" s="244">
        <v>0</v>
      </c>
      <c r="T147" s="24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6" t="s">
        <v>241</v>
      </c>
      <c r="AT147" s="246" t="s">
        <v>179</v>
      </c>
      <c r="AU147" s="246" t="s">
        <v>81</v>
      </c>
      <c r="AY147" s="14" t="s">
        <v>177</v>
      </c>
      <c r="BE147" s="247">
        <f>IF(N147="základná",J147,0)</f>
        <v>0</v>
      </c>
      <c r="BF147" s="247">
        <f>IF(N147="znížená",J147,0)</f>
        <v>0</v>
      </c>
      <c r="BG147" s="247">
        <f>IF(N147="zákl. prenesená",J147,0)</f>
        <v>0</v>
      </c>
      <c r="BH147" s="247">
        <f>IF(N147="zníž. prenesená",J147,0)</f>
        <v>0</v>
      </c>
      <c r="BI147" s="247">
        <f>IF(N147="nulová",J147,0)</f>
        <v>0</v>
      </c>
      <c r="BJ147" s="14" t="s">
        <v>87</v>
      </c>
      <c r="BK147" s="247">
        <f>ROUND(I147*H147,2)</f>
        <v>0</v>
      </c>
      <c r="BL147" s="14" t="s">
        <v>241</v>
      </c>
      <c r="BM147" s="246" t="s">
        <v>331</v>
      </c>
    </row>
    <row r="148" s="2" customFormat="1" ht="24.15" customHeight="1">
      <c r="A148" s="35"/>
      <c r="B148" s="36"/>
      <c r="C148" s="234" t="s">
        <v>7</v>
      </c>
      <c r="D148" s="234" t="s">
        <v>179</v>
      </c>
      <c r="E148" s="235" t="s">
        <v>2830</v>
      </c>
      <c r="F148" s="236" t="s">
        <v>2831</v>
      </c>
      <c r="G148" s="237" t="s">
        <v>182</v>
      </c>
      <c r="H148" s="238">
        <v>70</v>
      </c>
      <c r="I148" s="239"/>
      <c r="J148" s="240">
        <f>ROUND(I148*H148,2)</f>
        <v>0</v>
      </c>
      <c r="K148" s="241"/>
      <c r="L148" s="41"/>
      <c r="M148" s="242" t="s">
        <v>1</v>
      </c>
      <c r="N148" s="243" t="s">
        <v>40</v>
      </c>
      <c r="O148" s="94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6" t="s">
        <v>241</v>
      </c>
      <c r="AT148" s="246" t="s">
        <v>179</v>
      </c>
      <c r="AU148" s="246" t="s">
        <v>81</v>
      </c>
      <c r="AY148" s="14" t="s">
        <v>177</v>
      </c>
      <c r="BE148" s="247">
        <f>IF(N148="základná",J148,0)</f>
        <v>0</v>
      </c>
      <c r="BF148" s="247">
        <f>IF(N148="znížená",J148,0)</f>
        <v>0</v>
      </c>
      <c r="BG148" s="247">
        <f>IF(N148="zákl. prenesená",J148,0)</f>
        <v>0</v>
      </c>
      <c r="BH148" s="247">
        <f>IF(N148="zníž. prenesená",J148,0)</f>
        <v>0</v>
      </c>
      <c r="BI148" s="247">
        <f>IF(N148="nulová",J148,0)</f>
        <v>0</v>
      </c>
      <c r="BJ148" s="14" t="s">
        <v>87</v>
      </c>
      <c r="BK148" s="247">
        <f>ROUND(I148*H148,2)</f>
        <v>0</v>
      </c>
      <c r="BL148" s="14" t="s">
        <v>241</v>
      </c>
      <c r="BM148" s="246" t="s">
        <v>339</v>
      </c>
    </row>
    <row r="149" s="2" customFormat="1" ht="16.5" customHeight="1">
      <c r="A149" s="35"/>
      <c r="B149" s="36"/>
      <c r="C149" s="248" t="s">
        <v>260</v>
      </c>
      <c r="D149" s="248" t="s">
        <v>270</v>
      </c>
      <c r="E149" s="249" t="s">
        <v>2832</v>
      </c>
      <c r="F149" s="250" t="s">
        <v>2833</v>
      </c>
      <c r="G149" s="251" t="s">
        <v>1953</v>
      </c>
      <c r="H149" s="252">
        <v>104</v>
      </c>
      <c r="I149" s="253"/>
      <c r="J149" s="254">
        <f>ROUND(I149*H149,2)</f>
        <v>0</v>
      </c>
      <c r="K149" s="255"/>
      <c r="L149" s="256"/>
      <c r="M149" s="257" t="s">
        <v>1</v>
      </c>
      <c r="N149" s="258" t="s">
        <v>40</v>
      </c>
      <c r="O149" s="94"/>
      <c r="P149" s="244">
        <f>O149*H149</f>
        <v>0</v>
      </c>
      <c r="Q149" s="244">
        <v>0</v>
      </c>
      <c r="R149" s="244">
        <f>Q149*H149</f>
        <v>0</v>
      </c>
      <c r="S149" s="244">
        <v>0</v>
      </c>
      <c r="T149" s="24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6" t="s">
        <v>307</v>
      </c>
      <c r="AT149" s="246" t="s">
        <v>270</v>
      </c>
      <c r="AU149" s="246" t="s">
        <v>81</v>
      </c>
      <c r="AY149" s="14" t="s">
        <v>177</v>
      </c>
      <c r="BE149" s="247">
        <f>IF(N149="základná",J149,0)</f>
        <v>0</v>
      </c>
      <c r="BF149" s="247">
        <f>IF(N149="znížená",J149,0)</f>
        <v>0</v>
      </c>
      <c r="BG149" s="247">
        <f>IF(N149="zákl. prenesená",J149,0)</f>
        <v>0</v>
      </c>
      <c r="BH149" s="247">
        <f>IF(N149="zníž. prenesená",J149,0)</f>
        <v>0</v>
      </c>
      <c r="BI149" s="247">
        <f>IF(N149="nulová",J149,0)</f>
        <v>0</v>
      </c>
      <c r="BJ149" s="14" t="s">
        <v>87</v>
      </c>
      <c r="BK149" s="247">
        <f>ROUND(I149*H149,2)</f>
        <v>0</v>
      </c>
      <c r="BL149" s="14" t="s">
        <v>241</v>
      </c>
      <c r="BM149" s="246" t="s">
        <v>347</v>
      </c>
    </row>
    <row r="150" s="2" customFormat="1" ht="16.5" customHeight="1">
      <c r="A150" s="35"/>
      <c r="B150" s="36"/>
      <c r="C150" s="248" t="s">
        <v>265</v>
      </c>
      <c r="D150" s="248" t="s">
        <v>270</v>
      </c>
      <c r="E150" s="249" t="s">
        <v>2834</v>
      </c>
      <c r="F150" s="250" t="s">
        <v>2835</v>
      </c>
      <c r="G150" s="251" t="s">
        <v>1953</v>
      </c>
      <c r="H150" s="252">
        <v>86</v>
      </c>
      <c r="I150" s="253"/>
      <c r="J150" s="254">
        <f>ROUND(I150*H150,2)</f>
        <v>0</v>
      </c>
      <c r="K150" s="255"/>
      <c r="L150" s="256"/>
      <c r="M150" s="257" t="s">
        <v>1</v>
      </c>
      <c r="N150" s="258" t="s">
        <v>40</v>
      </c>
      <c r="O150" s="94"/>
      <c r="P150" s="244">
        <f>O150*H150</f>
        <v>0</v>
      </c>
      <c r="Q150" s="244">
        <v>0</v>
      </c>
      <c r="R150" s="244">
        <f>Q150*H150</f>
        <v>0</v>
      </c>
      <c r="S150" s="244">
        <v>0</v>
      </c>
      <c r="T150" s="24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6" t="s">
        <v>307</v>
      </c>
      <c r="AT150" s="246" t="s">
        <v>270</v>
      </c>
      <c r="AU150" s="246" t="s">
        <v>81</v>
      </c>
      <c r="AY150" s="14" t="s">
        <v>177</v>
      </c>
      <c r="BE150" s="247">
        <f>IF(N150="základná",J150,0)</f>
        <v>0</v>
      </c>
      <c r="BF150" s="247">
        <f>IF(N150="znížená",J150,0)</f>
        <v>0</v>
      </c>
      <c r="BG150" s="247">
        <f>IF(N150="zákl. prenesená",J150,0)</f>
        <v>0</v>
      </c>
      <c r="BH150" s="247">
        <f>IF(N150="zníž. prenesená",J150,0)</f>
        <v>0</v>
      </c>
      <c r="BI150" s="247">
        <f>IF(N150="nulová",J150,0)</f>
        <v>0</v>
      </c>
      <c r="BJ150" s="14" t="s">
        <v>87</v>
      </c>
      <c r="BK150" s="247">
        <f>ROUND(I150*H150,2)</f>
        <v>0</v>
      </c>
      <c r="BL150" s="14" t="s">
        <v>241</v>
      </c>
      <c r="BM150" s="246" t="s">
        <v>356</v>
      </c>
    </row>
    <row r="151" s="2" customFormat="1" ht="16.5" customHeight="1">
      <c r="A151" s="35"/>
      <c r="B151" s="36"/>
      <c r="C151" s="248" t="s">
        <v>269</v>
      </c>
      <c r="D151" s="248" t="s">
        <v>270</v>
      </c>
      <c r="E151" s="249" t="s">
        <v>2836</v>
      </c>
      <c r="F151" s="250" t="s">
        <v>2837</v>
      </c>
      <c r="G151" s="251" t="s">
        <v>1953</v>
      </c>
      <c r="H151" s="252">
        <v>20</v>
      </c>
      <c r="I151" s="253"/>
      <c r="J151" s="254">
        <f>ROUND(I151*H151,2)</f>
        <v>0</v>
      </c>
      <c r="K151" s="255"/>
      <c r="L151" s="256"/>
      <c r="M151" s="257" t="s">
        <v>1</v>
      </c>
      <c r="N151" s="258" t="s">
        <v>40</v>
      </c>
      <c r="O151" s="94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6" t="s">
        <v>307</v>
      </c>
      <c r="AT151" s="246" t="s">
        <v>270</v>
      </c>
      <c r="AU151" s="246" t="s">
        <v>81</v>
      </c>
      <c r="AY151" s="14" t="s">
        <v>177</v>
      </c>
      <c r="BE151" s="247">
        <f>IF(N151="základná",J151,0)</f>
        <v>0</v>
      </c>
      <c r="BF151" s="247">
        <f>IF(N151="znížená",J151,0)</f>
        <v>0</v>
      </c>
      <c r="BG151" s="247">
        <f>IF(N151="zákl. prenesená",J151,0)</f>
        <v>0</v>
      </c>
      <c r="BH151" s="247">
        <f>IF(N151="zníž. prenesená",J151,0)</f>
        <v>0</v>
      </c>
      <c r="BI151" s="247">
        <f>IF(N151="nulová",J151,0)</f>
        <v>0</v>
      </c>
      <c r="BJ151" s="14" t="s">
        <v>87</v>
      </c>
      <c r="BK151" s="247">
        <f>ROUND(I151*H151,2)</f>
        <v>0</v>
      </c>
      <c r="BL151" s="14" t="s">
        <v>241</v>
      </c>
      <c r="BM151" s="246" t="s">
        <v>364</v>
      </c>
    </row>
    <row r="152" s="2" customFormat="1" ht="16.5" customHeight="1">
      <c r="A152" s="35"/>
      <c r="B152" s="36"/>
      <c r="C152" s="248" t="s">
        <v>274</v>
      </c>
      <c r="D152" s="248" t="s">
        <v>270</v>
      </c>
      <c r="E152" s="249" t="s">
        <v>2838</v>
      </c>
      <c r="F152" s="250" t="s">
        <v>2839</v>
      </c>
      <c r="G152" s="251" t="s">
        <v>1953</v>
      </c>
      <c r="H152" s="252">
        <v>26</v>
      </c>
      <c r="I152" s="253"/>
      <c r="J152" s="254">
        <f>ROUND(I152*H152,2)</f>
        <v>0</v>
      </c>
      <c r="K152" s="255"/>
      <c r="L152" s="256"/>
      <c r="M152" s="257" t="s">
        <v>1</v>
      </c>
      <c r="N152" s="258" t="s">
        <v>40</v>
      </c>
      <c r="O152" s="94"/>
      <c r="P152" s="244">
        <f>O152*H152</f>
        <v>0</v>
      </c>
      <c r="Q152" s="244">
        <v>0</v>
      </c>
      <c r="R152" s="244">
        <f>Q152*H152</f>
        <v>0</v>
      </c>
      <c r="S152" s="244">
        <v>0</v>
      </c>
      <c r="T152" s="24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6" t="s">
        <v>307</v>
      </c>
      <c r="AT152" s="246" t="s">
        <v>270</v>
      </c>
      <c r="AU152" s="246" t="s">
        <v>81</v>
      </c>
      <c r="AY152" s="14" t="s">
        <v>177</v>
      </c>
      <c r="BE152" s="247">
        <f>IF(N152="základná",J152,0)</f>
        <v>0</v>
      </c>
      <c r="BF152" s="247">
        <f>IF(N152="znížená",J152,0)</f>
        <v>0</v>
      </c>
      <c r="BG152" s="247">
        <f>IF(N152="zákl. prenesená",J152,0)</f>
        <v>0</v>
      </c>
      <c r="BH152" s="247">
        <f>IF(N152="zníž. prenesená",J152,0)</f>
        <v>0</v>
      </c>
      <c r="BI152" s="247">
        <f>IF(N152="nulová",J152,0)</f>
        <v>0</v>
      </c>
      <c r="BJ152" s="14" t="s">
        <v>87</v>
      </c>
      <c r="BK152" s="247">
        <f>ROUND(I152*H152,2)</f>
        <v>0</v>
      </c>
      <c r="BL152" s="14" t="s">
        <v>241</v>
      </c>
      <c r="BM152" s="246" t="s">
        <v>373</v>
      </c>
    </row>
    <row r="153" s="2" customFormat="1" ht="16.5" customHeight="1">
      <c r="A153" s="35"/>
      <c r="B153" s="36"/>
      <c r="C153" s="248" t="s">
        <v>278</v>
      </c>
      <c r="D153" s="248" t="s">
        <v>270</v>
      </c>
      <c r="E153" s="249" t="s">
        <v>2840</v>
      </c>
      <c r="F153" s="250" t="s">
        <v>2841</v>
      </c>
      <c r="G153" s="251" t="s">
        <v>1953</v>
      </c>
      <c r="H153" s="252">
        <v>48</v>
      </c>
      <c r="I153" s="253"/>
      <c r="J153" s="254">
        <f>ROUND(I153*H153,2)</f>
        <v>0</v>
      </c>
      <c r="K153" s="255"/>
      <c r="L153" s="256"/>
      <c r="M153" s="257" t="s">
        <v>1</v>
      </c>
      <c r="N153" s="258" t="s">
        <v>40</v>
      </c>
      <c r="O153" s="94"/>
      <c r="P153" s="244">
        <f>O153*H153</f>
        <v>0</v>
      </c>
      <c r="Q153" s="244">
        <v>0</v>
      </c>
      <c r="R153" s="244">
        <f>Q153*H153</f>
        <v>0</v>
      </c>
      <c r="S153" s="244">
        <v>0</v>
      </c>
      <c r="T153" s="24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6" t="s">
        <v>307</v>
      </c>
      <c r="AT153" s="246" t="s">
        <v>270</v>
      </c>
      <c r="AU153" s="246" t="s">
        <v>81</v>
      </c>
      <c r="AY153" s="14" t="s">
        <v>177</v>
      </c>
      <c r="BE153" s="247">
        <f>IF(N153="základná",J153,0)</f>
        <v>0</v>
      </c>
      <c r="BF153" s="247">
        <f>IF(N153="znížená",J153,0)</f>
        <v>0</v>
      </c>
      <c r="BG153" s="247">
        <f>IF(N153="zákl. prenesená",J153,0)</f>
        <v>0</v>
      </c>
      <c r="BH153" s="247">
        <f>IF(N153="zníž. prenesená",J153,0)</f>
        <v>0</v>
      </c>
      <c r="BI153" s="247">
        <f>IF(N153="nulová",J153,0)</f>
        <v>0</v>
      </c>
      <c r="BJ153" s="14" t="s">
        <v>87</v>
      </c>
      <c r="BK153" s="247">
        <f>ROUND(I153*H153,2)</f>
        <v>0</v>
      </c>
      <c r="BL153" s="14" t="s">
        <v>241</v>
      </c>
      <c r="BM153" s="246" t="s">
        <v>381</v>
      </c>
    </row>
    <row r="154" s="2" customFormat="1" ht="16.5" customHeight="1">
      <c r="A154" s="35"/>
      <c r="B154" s="36"/>
      <c r="C154" s="248" t="s">
        <v>282</v>
      </c>
      <c r="D154" s="248" t="s">
        <v>270</v>
      </c>
      <c r="E154" s="249" t="s">
        <v>2842</v>
      </c>
      <c r="F154" s="250" t="s">
        <v>2843</v>
      </c>
      <c r="G154" s="251" t="s">
        <v>1953</v>
      </c>
      <c r="H154" s="252">
        <v>38</v>
      </c>
      <c r="I154" s="253"/>
      <c r="J154" s="254">
        <f>ROUND(I154*H154,2)</f>
        <v>0</v>
      </c>
      <c r="K154" s="255"/>
      <c r="L154" s="256"/>
      <c r="M154" s="257" t="s">
        <v>1</v>
      </c>
      <c r="N154" s="258" t="s">
        <v>40</v>
      </c>
      <c r="O154" s="94"/>
      <c r="P154" s="244">
        <f>O154*H154</f>
        <v>0</v>
      </c>
      <c r="Q154" s="244">
        <v>0</v>
      </c>
      <c r="R154" s="244">
        <f>Q154*H154</f>
        <v>0</v>
      </c>
      <c r="S154" s="244">
        <v>0</v>
      </c>
      <c r="T154" s="24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6" t="s">
        <v>307</v>
      </c>
      <c r="AT154" s="246" t="s">
        <v>270</v>
      </c>
      <c r="AU154" s="246" t="s">
        <v>81</v>
      </c>
      <c r="AY154" s="14" t="s">
        <v>177</v>
      </c>
      <c r="BE154" s="247">
        <f>IF(N154="základná",J154,0)</f>
        <v>0</v>
      </c>
      <c r="BF154" s="247">
        <f>IF(N154="znížená",J154,0)</f>
        <v>0</v>
      </c>
      <c r="BG154" s="247">
        <f>IF(N154="zákl. prenesená",J154,0)</f>
        <v>0</v>
      </c>
      <c r="BH154" s="247">
        <f>IF(N154="zníž. prenesená",J154,0)</f>
        <v>0</v>
      </c>
      <c r="BI154" s="247">
        <f>IF(N154="nulová",J154,0)</f>
        <v>0</v>
      </c>
      <c r="BJ154" s="14" t="s">
        <v>87</v>
      </c>
      <c r="BK154" s="247">
        <f>ROUND(I154*H154,2)</f>
        <v>0</v>
      </c>
      <c r="BL154" s="14" t="s">
        <v>241</v>
      </c>
      <c r="BM154" s="246" t="s">
        <v>389</v>
      </c>
    </row>
    <row r="155" s="2" customFormat="1" ht="16.5" customHeight="1">
      <c r="A155" s="35"/>
      <c r="B155" s="36"/>
      <c r="C155" s="248" t="s">
        <v>287</v>
      </c>
      <c r="D155" s="248" t="s">
        <v>270</v>
      </c>
      <c r="E155" s="249" t="s">
        <v>2844</v>
      </c>
      <c r="F155" s="250" t="s">
        <v>2845</v>
      </c>
      <c r="G155" s="251" t="s">
        <v>1953</v>
      </c>
      <c r="H155" s="252">
        <v>22</v>
      </c>
      <c r="I155" s="253"/>
      <c r="J155" s="254">
        <f>ROUND(I155*H155,2)</f>
        <v>0</v>
      </c>
      <c r="K155" s="255"/>
      <c r="L155" s="256"/>
      <c r="M155" s="257" t="s">
        <v>1</v>
      </c>
      <c r="N155" s="258" t="s">
        <v>40</v>
      </c>
      <c r="O155" s="94"/>
      <c r="P155" s="244">
        <f>O155*H155</f>
        <v>0</v>
      </c>
      <c r="Q155" s="244">
        <v>0</v>
      </c>
      <c r="R155" s="244">
        <f>Q155*H155</f>
        <v>0</v>
      </c>
      <c r="S155" s="244">
        <v>0</v>
      </c>
      <c r="T155" s="24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6" t="s">
        <v>307</v>
      </c>
      <c r="AT155" s="246" t="s">
        <v>270</v>
      </c>
      <c r="AU155" s="246" t="s">
        <v>81</v>
      </c>
      <c r="AY155" s="14" t="s">
        <v>177</v>
      </c>
      <c r="BE155" s="247">
        <f>IF(N155="základná",J155,0)</f>
        <v>0</v>
      </c>
      <c r="BF155" s="247">
        <f>IF(N155="znížená",J155,0)</f>
        <v>0</v>
      </c>
      <c r="BG155" s="247">
        <f>IF(N155="zákl. prenesená",J155,0)</f>
        <v>0</v>
      </c>
      <c r="BH155" s="247">
        <f>IF(N155="zníž. prenesená",J155,0)</f>
        <v>0</v>
      </c>
      <c r="BI155" s="247">
        <f>IF(N155="nulová",J155,0)</f>
        <v>0</v>
      </c>
      <c r="BJ155" s="14" t="s">
        <v>87</v>
      </c>
      <c r="BK155" s="247">
        <f>ROUND(I155*H155,2)</f>
        <v>0</v>
      </c>
      <c r="BL155" s="14" t="s">
        <v>241</v>
      </c>
      <c r="BM155" s="246" t="s">
        <v>397</v>
      </c>
    </row>
    <row r="156" s="2" customFormat="1" ht="16.5" customHeight="1">
      <c r="A156" s="35"/>
      <c r="B156" s="36"/>
      <c r="C156" s="248" t="s">
        <v>291</v>
      </c>
      <c r="D156" s="248" t="s">
        <v>270</v>
      </c>
      <c r="E156" s="249" t="s">
        <v>2846</v>
      </c>
      <c r="F156" s="250" t="s">
        <v>2847</v>
      </c>
      <c r="G156" s="251" t="s">
        <v>1953</v>
      </c>
      <c r="H156" s="252">
        <v>10</v>
      </c>
      <c r="I156" s="253"/>
      <c r="J156" s="254">
        <f>ROUND(I156*H156,2)</f>
        <v>0</v>
      </c>
      <c r="K156" s="255"/>
      <c r="L156" s="256"/>
      <c r="M156" s="257" t="s">
        <v>1</v>
      </c>
      <c r="N156" s="258" t="s">
        <v>40</v>
      </c>
      <c r="O156" s="94"/>
      <c r="P156" s="244">
        <f>O156*H156</f>
        <v>0</v>
      </c>
      <c r="Q156" s="244">
        <v>0</v>
      </c>
      <c r="R156" s="244">
        <f>Q156*H156</f>
        <v>0</v>
      </c>
      <c r="S156" s="244">
        <v>0</v>
      </c>
      <c r="T156" s="24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6" t="s">
        <v>307</v>
      </c>
      <c r="AT156" s="246" t="s">
        <v>270</v>
      </c>
      <c r="AU156" s="246" t="s">
        <v>81</v>
      </c>
      <c r="AY156" s="14" t="s">
        <v>177</v>
      </c>
      <c r="BE156" s="247">
        <f>IF(N156="základná",J156,0)</f>
        <v>0</v>
      </c>
      <c r="BF156" s="247">
        <f>IF(N156="znížená",J156,0)</f>
        <v>0</v>
      </c>
      <c r="BG156" s="247">
        <f>IF(N156="zákl. prenesená",J156,0)</f>
        <v>0</v>
      </c>
      <c r="BH156" s="247">
        <f>IF(N156="zníž. prenesená",J156,0)</f>
        <v>0</v>
      </c>
      <c r="BI156" s="247">
        <f>IF(N156="nulová",J156,0)</f>
        <v>0</v>
      </c>
      <c r="BJ156" s="14" t="s">
        <v>87</v>
      </c>
      <c r="BK156" s="247">
        <f>ROUND(I156*H156,2)</f>
        <v>0</v>
      </c>
      <c r="BL156" s="14" t="s">
        <v>241</v>
      </c>
      <c r="BM156" s="246" t="s">
        <v>405</v>
      </c>
    </row>
    <row r="157" s="2" customFormat="1" ht="16.5" customHeight="1">
      <c r="A157" s="35"/>
      <c r="B157" s="36"/>
      <c r="C157" s="248" t="s">
        <v>295</v>
      </c>
      <c r="D157" s="248" t="s">
        <v>270</v>
      </c>
      <c r="E157" s="249" t="s">
        <v>2848</v>
      </c>
      <c r="F157" s="250" t="s">
        <v>2849</v>
      </c>
      <c r="G157" s="251" t="s">
        <v>1953</v>
      </c>
      <c r="H157" s="252">
        <v>8</v>
      </c>
      <c r="I157" s="253"/>
      <c r="J157" s="254">
        <f>ROUND(I157*H157,2)</f>
        <v>0</v>
      </c>
      <c r="K157" s="255"/>
      <c r="L157" s="256"/>
      <c r="M157" s="257" t="s">
        <v>1</v>
      </c>
      <c r="N157" s="258" t="s">
        <v>40</v>
      </c>
      <c r="O157" s="94"/>
      <c r="P157" s="244">
        <f>O157*H157</f>
        <v>0</v>
      </c>
      <c r="Q157" s="244">
        <v>0</v>
      </c>
      <c r="R157" s="244">
        <f>Q157*H157</f>
        <v>0</v>
      </c>
      <c r="S157" s="244">
        <v>0</v>
      </c>
      <c r="T157" s="24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46" t="s">
        <v>307</v>
      </c>
      <c r="AT157" s="246" t="s">
        <v>270</v>
      </c>
      <c r="AU157" s="246" t="s">
        <v>81</v>
      </c>
      <c r="AY157" s="14" t="s">
        <v>177</v>
      </c>
      <c r="BE157" s="247">
        <f>IF(N157="základná",J157,0)</f>
        <v>0</v>
      </c>
      <c r="BF157" s="247">
        <f>IF(N157="znížená",J157,0)</f>
        <v>0</v>
      </c>
      <c r="BG157" s="247">
        <f>IF(N157="zákl. prenesená",J157,0)</f>
        <v>0</v>
      </c>
      <c r="BH157" s="247">
        <f>IF(N157="zníž. prenesená",J157,0)</f>
        <v>0</v>
      </c>
      <c r="BI157" s="247">
        <f>IF(N157="nulová",J157,0)</f>
        <v>0</v>
      </c>
      <c r="BJ157" s="14" t="s">
        <v>87</v>
      </c>
      <c r="BK157" s="247">
        <f>ROUND(I157*H157,2)</f>
        <v>0</v>
      </c>
      <c r="BL157" s="14" t="s">
        <v>241</v>
      </c>
      <c r="BM157" s="246" t="s">
        <v>413</v>
      </c>
    </row>
    <row r="158" s="2" customFormat="1" ht="16.5" customHeight="1">
      <c r="A158" s="35"/>
      <c r="B158" s="36"/>
      <c r="C158" s="248" t="s">
        <v>299</v>
      </c>
      <c r="D158" s="248" t="s">
        <v>270</v>
      </c>
      <c r="E158" s="249" t="s">
        <v>2850</v>
      </c>
      <c r="F158" s="250" t="s">
        <v>2851</v>
      </c>
      <c r="G158" s="251" t="s">
        <v>1953</v>
      </c>
      <c r="H158" s="252">
        <v>45</v>
      </c>
      <c r="I158" s="253"/>
      <c r="J158" s="254">
        <f>ROUND(I158*H158,2)</f>
        <v>0</v>
      </c>
      <c r="K158" s="255"/>
      <c r="L158" s="256"/>
      <c r="M158" s="257" t="s">
        <v>1</v>
      </c>
      <c r="N158" s="258" t="s">
        <v>40</v>
      </c>
      <c r="O158" s="94"/>
      <c r="P158" s="244">
        <f>O158*H158</f>
        <v>0</v>
      </c>
      <c r="Q158" s="244">
        <v>0</v>
      </c>
      <c r="R158" s="244">
        <f>Q158*H158</f>
        <v>0</v>
      </c>
      <c r="S158" s="244">
        <v>0</v>
      </c>
      <c r="T158" s="24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46" t="s">
        <v>307</v>
      </c>
      <c r="AT158" s="246" t="s">
        <v>270</v>
      </c>
      <c r="AU158" s="246" t="s">
        <v>81</v>
      </c>
      <c r="AY158" s="14" t="s">
        <v>177</v>
      </c>
      <c r="BE158" s="247">
        <f>IF(N158="základná",J158,0)</f>
        <v>0</v>
      </c>
      <c r="BF158" s="247">
        <f>IF(N158="znížená",J158,0)</f>
        <v>0</v>
      </c>
      <c r="BG158" s="247">
        <f>IF(N158="zákl. prenesená",J158,0)</f>
        <v>0</v>
      </c>
      <c r="BH158" s="247">
        <f>IF(N158="zníž. prenesená",J158,0)</f>
        <v>0</v>
      </c>
      <c r="BI158" s="247">
        <f>IF(N158="nulová",J158,0)</f>
        <v>0</v>
      </c>
      <c r="BJ158" s="14" t="s">
        <v>87</v>
      </c>
      <c r="BK158" s="247">
        <f>ROUND(I158*H158,2)</f>
        <v>0</v>
      </c>
      <c r="BL158" s="14" t="s">
        <v>241</v>
      </c>
      <c r="BM158" s="246" t="s">
        <v>421</v>
      </c>
    </row>
    <row r="159" s="2" customFormat="1" ht="16.5" customHeight="1">
      <c r="A159" s="35"/>
      <c r="B159" s="36"/>
      <c r="C159" s="248" t="s">
        <v>303</v>
      </c>
      <c r="D159" s="248" t="s">
        <v>270</v>
      </c>
      <c r="E159" s="249" t="s">
        <v>2852</v>
      </c>
      <c r="F159" s="250" t="s">
        <v>2853</v>
      </c>
      <c r="G159" s="251" t="s">
        <v>1953</v>
      </c>
      <c r="H159" s="252">
        <v>44</v>
      </c>
      <c r="I159" s="253"/>
      <c r="J159" s="254">
        <f>ROUND(I159*H159,2)</f>
        <v>0</v>
      </c>
      <c r="K159" s="255"/>
      <c r="L159" s="256"/>
      <c r="M159" s="257" t="s">
        <v>1</v>
      </c>
      <c r="N159" s="258" t="s">
        <v>40</v>
      </c>
      <c r="O159" s="94"/>
      <c r="P159" s="244">
        <f>O159*H159</f>
        <v>0</v>
      </c>
      <c r="Q159" s="244">
        <v>0</v>
      </c>
      <c r="R159" s="244">
        <f>Q159*H159</f>
        <v>0</v>
      </c>
      <c r="S159" s="244">
        <v>0</v>
      </c>
      <c r="T159" s="24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6" t="s">
        <v>307</v>
      </c>
      <c r="AT159" s="246" t="s">
        <v>270</v>
      </c>
      <c r="AU159" s="246" t="s">
        <v>81</v>
      </c>
      <c r="AY159" s="14" t="s">
        <v>177</v>
      </c>
      <c r="BE159" s="247">
        <f>IF(N159="základná",J159,0)</f>
        <v>0</v>
      </c>
      <c r="BF159" s="247">
        <f>IF(N159="znížená",J159,0)</f>
        <v>0</v>
      </c>
      <c r="BG159" s="247">
        <f>IF(N159="zákl. prenesená",J159,0)</f>
        <v>0</v>
      </c>
      <c r="BH159" s="247">
        <f>IF(N159="zníž. prenesená",J159,0)</f>
        <v>0</v>
      </c>
      <c r="BI159" s="247">
        <f>IF(N159="nulová",J159,0)</f>
        <v>0</v>
      </c>
      <c r="BJ159" s="14" t="s">
        <v>87</v>
      </c>
      <c r="BK159" s="247">
        <f>ROUND(I159*H159,2)</f>
        <v>0</v>
      </c>
      <c r="BL159" s="14" t="s">
        <v>241</v>
      </c>
      <c r="BM159" s="246" t="s">
        <v>429</v>
      </c>
    </row>
    <row r="160" s="2" customFormat="1" ht="16.5" customHeight="1">
      <c r="A160" s="35"/>
      <c r="B160" s="36"/>
      <c r="C160" s="248" t="s">
        <v>307</v>
      </c>
      <c r="D160" s="248" t="s">
        <v>270</v>
      </c>
      <c r="E160" s="249" t="s">
        <v>2854</v>
      </c>
      <c r="F160" s="250" t="s">
        <v>2855</v>
      </c>
      <c r="G160" s="251" t="s">
        <v>1953</v>
      </c>
      <c r="H160" s="252">
        <v>36</v>
      </c>
      <c r="I160" s="253"/>
      <c r="J160" s="254">
        <f>ROUND(I160*H160,2)</f>
        <v>0</v>
      </c>
      <c r="K160" s="255"/>
      <c r="L160" s="256"/>
      <c r="M160" s="257" t="s">
        <v>1</v>
      </c>
      <c r="N160" s="258" t="s">
        <v>40</v>
      </c>
      <c r="O160" s="94"/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46" t="s">
        <v>307</v>
      </c>
      <c r="AT160" s="246" t="s">
        <v>270</v>
      </c>
      <c r="AU160" s="246" t="s">
        <v>81</v>
      </c>
      <c r="AY160" s="14" t="s">
        <v>177</v>
      </c>
      <c r="BE160" s="247">
        <f>IF(N160="základná",J160,0)</f>
        <v>0</v>
      </c>
      <c r="BF160" s="247">
        <f>IF(N160="znížená",J160,0)</f>
        <v>0</v>
      </c>
      <c r="BG160" s="247">
        <f>IF(N160="zákl. prenesená",J160,0)</f>
        <v>0</v>
      </c>
      <c r="BH160" s="247">
        <f>IF(N160="zníž. prenesená",J160,0)</f>
        <v>0</v>
      </c>
      <c r="BI160" s="247">
        <f>IF(N160="nulová",J160,0)</f>
        <v>0</v>
      </c>
      <c r="BJ160" s="14" t="s">
        <v>87</v>
      </c>
      <c r="BK160" s="247">
        <f>ROUND(I160*H160,2)</f>
        <v>0</v>
      </c>
      <c r="BL160" s="14" t="s">
        <v>241</v>
      </c>
      <c r="BM160" s="246" t="s">
        <v>437</v>
      </c>
    </row>
    <row r="161" s="2" customFormat="1" ht="16.5" customHeight="1">
      <c r="A161" s="35"/>
      <c r="B161" s="36"/>
      <c r="C161" s="248" t="s">
        <v>311</v>
      </c>
      <c r="D161" s="248" t="s">
        <v>270</v>
      </c>
      <c r="E161" s="249" t="s">
        <v>2856</v>
      </c>
      <c r="F161" s="250" t="s">
        <v>2857</v>
      </c>
      <c r="G161" s="251" t="s">
        <v>2858</v>
      </c>
      <c r="H161" s="252">
        <v>35</v>
      </c>
      <c r="I161" s="253"/>
      <c r="J161" s="254">
        <f>ROUND(I161*H161,2)</f>
        <v>0</v>
      </c>
      <c r="K161" s="255"/>
      <c r="L161" s="256"/>
      <c r="M161" s="257" t="s">
        <v>1</v>
      </c>
      <c r="N161" s="258" t="s">
        <v>40</v>
      </c>
      <c r="O161" s="94"/>
      <c r="P161" s="244">
        <f>O161*H161</f>
        <v>0</v>
      </c>
      <c r="Q161" s="244">
        <v>0</v>
      </c>
      <c r="R161" s="244">
        <f>Q161*H161</f>
        <v>0</v>
      </c>
      <c r="S161" s="244">
        <v>0</v>
      </c>
      <c r="T161" s="24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6" t="s">
        <v>307</v>
      </c>
      <c r="AT161" s="246" t="s">
        <v>270</v>
      </c>
      <c r="AU161" s="246" t="s">
        <v>81</v>
      </c>
      <c r="AY161" s="14" t="s">
        <v>177</v>
      </c>
      <c r="BE161" s="247">
        <f>IF(N161="základná",J161,0)</f>
        <v>0</v>
      </c>
      <c r="BF161" s="247">
        <f>IF(N161="znížená",J161,0)</f>
        <v>0</v>
      </c>
      <c r="BG161" s="247">
        <f>IF(N161="zákl. prenesená",J161,0)</f>
        <v>0</v>
      </c>
      <c r="BH161" s="247">
        <f>IF(N161="zníž. prenesená",J161,0)</f>
        <v>0</v>
      </c>
      <c r="BI161" s="247">
        <f>IF(N161="nulová",J161,0)</f>
        <v>0</v>
      </c>
      <c r="BJ161" s="14" t="s">
        <v>87</v>
      </c>
      <c r="BK161" s="247">
        <f>ROUND(I161*H161,2)</f>
        <v>0</v>
      </c>
      <c r="BL161" s="14" t="s">
        <v>241</v>
      </c>
      <c r="BM161" s="246" t="s">
        <v>445</v>
      </c>
    </row>
    <row r="162" s="2" customFormat="1" ht="16.5" customHeight="1">
      <c r="A162" s="35"/>
      <c r="B162" s="36"/>
      <c r="C162" s="234" t="s">
        <v>315</v>
      </c>
      <c r="D162" s="234" t="s">
        <v>179</v>
      </c>
      <c r="E162" s="235" t="s">
        <v>2859</v>
      </c>
      <c r="F162" s="236" t="s">
        <v>2860</v>
      </c>
      <c r="G162" s="237" t="s">
        <v>182</v>
      </c>
      <c r="H162" s="238">
        <v>380</v>
      </c>
      <c r="I162" s="239"/>
      <c r="J162" s="240">
        <f>ROUND(I162*H162,2)</f>
        <v>0</v>
      </c>
      <c r="K162" s="241"/>
      <c r="L162" s="41"/>
      <c r="M162" s="242" t="s">
        <v>1</v>
      </c>
      <c r="N162" s="243" t="s">
        <v>40</v>
      </c>
      <c r="O162" s="94"/>
      <c r="P162" s="244">
        <f>O162*H162</f>
        <v>0</v>
      </c>
      <c r="Q162" s="244">
        <v>0</v>
      </c>
      <c r="R162" s="244">
        <f>Q162*H162</f>
        <v>0</v>
      </c>
      <c r="S162" s="244">
        <v>0</v>
      </c>
      <c r="T162" s="24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46" t="s">
        <v>241</v>
      </c>
      <c r="AT162" s="246" t="s">
        <v>179</v>
      </c>
      <c r="AU162" s="246" t="s">
        <v>81</v>
      </c>
      <c r="AY162" s="14" t="s">
        <v>177</v>
      </c>
      <c r="BE162" s="247">
        <f>IF(N162="základná",J162,0)</f>
        <v>0</v>
      </c>
      <c r="BF162" s="247">
        <f>IF(N162="znížená",J162,0)</f>
        <v>0</v>
      </c>
      <c r="BG162" s="247">
        <f>IF(N162="zákl. prenesená",J162,0)</f>
        <v>0</v>
      </c>
      <c r="BH162" s="247">
        <f>IF(N162="zníž. prenesená",J162,0)</f>
        <v>0</v>
      </c>
      <c r="BI162" s="247">
        <f>IF(N162="nulová",J162,0)</f>
        <v>0</v>
      </c>
      <c r="BJ162" s="14" t="s">
        <v>87</v>
      </c>
      <c r="BK162" s="247">
        <f>ROUND(I162*H162,2)</f>
        <v>0</v>
      </c>
      <c r="BL162" s="14" t="s">
        <v>241</v>
      </c>
      <c r="BM162" s="246" t="s">
        <v>453</v>
      </c>
    </row>
    <row r="163" s="2" customFormat="1" ht="16.5" customHeight="1">
      <c r="A163" s="35"/>
      <c r="B163" s="36"/>
      <c r="C163" s="234" t="s">
        <v>319</v>
      </c>
      <c r="D163" s="234" t="s">
        <v>179</v>
      </c>
      <c r="E163" s="235" t="s">
        <v>2861</v>
      </c>
      <c r="F163" s="236" t="s">
        <v>2862</v>
      </c>
      <c r="G163" s="237" t="s">
        <v>182</v>
      </c>
      <c r="H163" s="238">
        <v>330</v>
      </c>
      <c r="I163" s="239"/>
      <c r="J163" s="240">
        <f>ROUND(I163*H163,2)</f>
        <v>0</v>
      </c>
      <c r="K163" s="241"/>
      <c r="L163" s="41"/>
      <c r="M163" s="242" t="s">
        <v>1</v>
      </c>
      <c r="N163" s="243" t="s">
        <v>40</v>
      </c>
      <c r="O163" s="94"/>
      <c r="P163" s="244">
        <f>O163*H163</f>
        <v>0</v>
      </c>
      <c r="Q163" s="244">
        <v>0</v>
      </c>
      <c r="R163" s="244">
        <f>Q163*H163</f>
        <v>0</v>
      </c>
      <c r="S163" s="244">
        <v>0</v>
      </c>
      <c r="T163" s="24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46" t="s">
        <v>241</v>
      </c>
      <c r="AT163" s="246" t="s">
        <v>179</v>
      </c>
      <c r="AU163" s="246" t="s">
        <v>81</v>
      </c>
      <c r="AY163" s="14" t="s">
        <v>177</v>
      </c>
      <c r="BE163" s="247">
        <f>IF(N163="základná",J163,0)</f>
        <v>0</v>
      </c>
      <c r="BF163" s="247">
        <f>IF(N163="znížená",J163,0)</f>
        <v>0</v>
      </c>
      <c r="BG163" s="247">
        <f>IF(N163="zákl. prenesená",J163,0)</f>
        <v>0</v>
      </c>
      <c r="BH163" s="247">
        <f>IF(N163="zníž. prenesená",J163,0)</f>
        <v>0</v>
      </c>
      <c r="BI163" s="247">
        <f>IF(N163="nulová",J163,0)</f>
        <v>0</v>
      </c>
      <c r="BJ163" s="14" t="s">
        <v>87</v>
      </c>
      <c r="BK163" s="247">
        <f>ROUND(I163*H163,2)</f>
        <v>0</v>
      </c>
      <c r="BL163" s="14" t="s">
        <v>241</v>
      </c>
      <c r="BM163" s="246" t="s">
        <v>461</v>
      </c>
    </row>
    <row r="164" s="2" customFormat="1" ht="16.5" customHeight="1">
      <c r="A164" s="35"/>
      <c r="B164" s="36"/>
      <c r="C164" s="234" t="s">
        <v>323</v>
      </c>
      <c r="D164" s="234" t="s">
        <v>179</v>
      </c>
      <c r="E164" s="235" t="s">
        <v>2863</v>
      </c>
      <c r="F164" s="236" t="s">
        <v>2864</v>
      </c>
      <c r="G164" s="237" t="s">
        <v>182</v>
      </c>
      <c r="H164" s="238">
        <v>70</v>
      </c>
      <c r="I164" s="239"/>
      <c r="J164" s="240">
        <f>ROUND(I164*H164,2)</f>
        <v>0</v>
      </c>
      <c r="K164" s="241"/>
      <c r="L164" s="41"/>
      <c r="M164" s="242" t="s">
        <v>1</v>
      </c>
      <c r="N164" s="243" t="s">
        <v>40</v>
      </c>
      <c r="O164" s="94"/>
      <c r="P164" s="244">
        <f>O164*H164</f>
        <v>0</v>
      </c>
      <c r="Q164" s="244">
        <v>0</v>
      </c>
      <c r="R164" s="244">
        <f>Q164*H164</f>
        <v>0</v>
      </c>
      <c r="S164" s="244">
        <v>0</v>
      </c>
      <c r="T164" s="24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46" t="s">
        <v>241</v>
      </c>
      <c r="AT164" s="246" t="s">
        <v>179</v>
      </c>
      <c r="AU164" s="246" t="s">
        <v>81</v>
      </c>
      <c r="AY164" s="14" t="s">
        <v>177</v>
      </c>
      <c r="BE164" s="247">
        <f>IF(N164="základná",J164,0)</f>
        <v>0</v>
      </c>
      <c r="BF164" s="247">
        <f>IF(N164="znížená",J164,0)</f>
        <v>0</v>
      </c>
      <c r="BG164" s="247">
        <f>IF(N164="zákl. prenesená",J164,0)</f>
        <v>0</v>
      </c>
      <c r="BH164" s="247">
        <f>IF(N164="zníž. prenesená",J164,0)</f>
        <v>0</v>
      </c>
      <c r="BI164" s="247">
        <f>IF(N164="nulová",J164,0)</f>
        <v>0</v>
      </c>
      <c r="BJ164" s="14" t="s">
        <v>87</v>
      </c>
      <c r="BK164" s="247">
        <f>ROUND(I164*H164,2)</f>
        <v>0</v>
      </c>
      <c r="BL164" s="14" t="s">
        <v>241</v>
      </c>
      <c r="BM164" s="246" t="s">
        <v>469</v>
      </c>
    </row>
    <row r="165" s="2" customFormat="1" ht="16.5" customHeight="1">
      <c r="A165" s="35"/>
      <c r="B165" s="36"/>
      <c r="C165" s="234" t="s">
        <v>327</v>
      </c>
      <c r="D165" s="234" t="s">
        <v>179</v>
      </c>
      <c r="E165" s="235" t="s">
        <v>2865</v>
      </c>
      <c r="F165" s="236" t="s">
        <v>2866</v>
      </c>
      <c r="G165" s="237" t="s">
        <v>2024</v>
      </c>
      <c r="H165" s="238">
        <v>30</v>
      </c>
      <c r="I165" s="239"/>
      <c r="J165" s="240">
        <f>ROUND(I165*H165,2)</f>
        <v>0</v>
      </c>
      <c r="K165" s="241"/>
      <c r="L165" s="41"/>
      <c r="M165" s="242" t="s">
        <v>1</v>
      </c>
      <c r="N165" s="243" t="s">
        <v>40</v>
      </c>
      <c r="O165" s="94"/>
      <c r="P165" s="244">
        <f>O165*H165</f>
        <v>0</v>
      </c>
      <c r="Q165" s="244">
        <v>0</v>
      </c>
      <c r="R165" s="244">
        <f>Q165*H165</f>
        <v>0</v>
      </c>
      <c r="S165" s="244">
        <v>0</v>
      </c>
      <c r="T165" s="24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46" t="s">
        <v>241</v>
      </c>
      <c r="AT165" s="246" t="s">
        <v>179</v>
      </c>
      <c r="AU165" s="246" t="s">
        <v>81</v>
      </c>
      <c r="AY165" s="14" t="s">
        <v>177</v>
      </c>
      <c r="BE165" s="247">
        <f>IF(N165="základná",J165,0)</f>
        <v>0</v>
      </c>
      <c r="BF165" s="247">
        <f>IF(N165="znížená",J165,0)</f>
        <v>0</v>
      </c>
      <c r="BG165" s="247">
        <f>IF(N165="zákl. prenesená",J165,0)</f>
        <v>0</v>
      </c>
      <c r="BH165" s="247">
        <f>IF(N165="zníž. prenesená",J165,0)</f>
        <v>0</v>
      </c>
      <c r="BI165" s="247">
        <f>IF(N165="nulová",J165,0)</f>
        <v>0</v>
      </c>
      <c r="BJ165" s="14" t="s">
        <v>87</v>
      </c>
      <c r="BK165" s="247">
        <f>ROUND(I165*H165,2)</f>
        <v>0</v>
      </c>
      <c r="BL165" s="14" t="s">
        <v>241</v>
      </c>
      <c r="BM165" s="246" t="s">
        <v>477</v>
      </c>
    </row>
    <row r="166" s="2" customFormat="1" ht="21.75" customHeight="1">
      <c r="A166" s="35"/>
      <c r="B166" s="36"/>
      <c r="C166" s="234" t="s">
        <v>331</v>
      </c>
      <c r="D166" s="234" t="s">
        <v>179</v>
      </c>
      <c r="E166" s="235" t="s">
        <v>2867</v>
      </c>
      <c r="F166" s="236" t="s">
        <v>2868</v>
      </c>
      <c r="G166" s="237" t="s">
        <v>263</v>
      </c>
      <c r="H166" s="238">
        <v>0.91200000000000003</v>
      </c>
      <c r="I166" s="239"/>
      <c r="J166" s="240">
        <f>ROUND(I166*H166,2)</f>
        <v>0</v>
      </c>
      <c r="K166" s="241"/>
      <c r="L166" s="41"/>
      <c r="M166" s="242" t="s">
        <v>1</v>
      </c>
      <c r="N166" s="243" t="s">
        <v>40</v>
      </c>
      <c r="O166" s="94"/>
      <c r="P166" s="244">
        <f>O166*H166</f>
        <v>0</v>
      </c>
      <c r="Q166" s="244">
        <v>0</v>
      </c>
      <c r="R166" s="244">
        <f>Q166*H166</f>
        <v>0</v>
      </c>
      <c r="S166" s="244">
        <v>0</v>
      </c>
      <c r="T166" s="24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46" t="s">
        <v>241</v>
      </c>
      <c r="AT166" s="246" t="s">
        <v>179</v>
      </c>
      <c r="AU166" s="246" t="s">
        <v>81</v>
      </c>
      <c r="AY166" s="14" t="s">
        <v>177</v>
      </c>
      <c r="BE166" s="247">
        <f>IF(N166="základná",J166,0)</f>
        <v>0</v>
      </c>
      <c r="BF166" s="247">
        <f>IF(N166="znížená",J166,0)</f>
        <v>0</v>
      </c>
      <c r="BG166" s="247">
        <f>IF(N166="zákl. prenesená",J166,0)</f>
        <v>0</v>
      </c>
      <c r="BH166" s="247">
        <f>IF(N166="zníž. prenesená",J166,0)</f>
        <v>0</v>
      </c>
      <c r="BI166" s="247">
        <f>IF(N166="nulová",J166,0)</f>
        <v>0</v>
      </c>
      <c r="BJ166" s="14" t="s">
        <v>87</v>
      </c>
      <c r="BK166" s="247">
        <f>ROUND(I166*H166,2)</f>
        <v>0</v>
      </c>
      <c r="BL166" s="14" t="s">
        <v>241</v>
      </c>
      <c r="BM166" s="246" t="s">
        <v>486</v>
      </c>
    </row>
    <row r="167" s="12" customFormat="1" ht="25.92" customHeight="1">
      <c r="A167" s="12"/>
      <c r="B167" s="218"/>
      <c r="C167" s="219"/>
      <c r="D167" s="220" t="s">
        <v>73</v>
      </c>
      <c r="E167" s="221" t="s">
        <v>2869</v>
      </c>
      <c r="F167" s="221" t="s">
        <v>2870</v>
      </c>
      <c r="G167" s="219"/>
      <c r="H167" s="219"/>
      <c r="I167" s="222"/>
      <c r="J167" s="223">
        <f>BK167</f>
        <v>0</v>
      </c>
      <c r="K167" s="219"/>
      <c r="L167" s="224"/>
      <c r="M167" s="225"/>
      <c r="N167" s="226"/>
      <c r="O167" s="226"/>
      <c r="P167" s="227">
        <f>SUM(P168:P185)</f>
        <v>0</v>
      </c>
      <c r="Q167" s="226"/>
      <c r="R167" s="227">
        <f>SUM(R168:R185)</f>
        <v>0</v>
      </c>
      <c r="S167" s="226"/>
      <c r="T167" s="228">
        <f>SUM(T168:T185)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9" t="s">
        <v>87</v>
      </c>
      <c r="AT167" s="230" t="s">
        <v>73</v>
      </c>
      <c r="AU167" s="230" t="s">
        <v>74</v>
      </c>
      <c r="AY167" s="229" t="s">
        <v>177</v>
      </c>
      <c r="BK167" s="231">
        <f>SUM(BK168:BK185)</f>
        <v>0</v>
      </c>
    </row>
    <row r="168" s="2" customFormat="1" ht="16.5" customHeight="1">
      <c r="A168" s="35"/>
      <c r="B168" s="36"/>
      <c r="C168" s="234" t="s">
        <v>335</v>
      </c>
      <c r="D168" s="234" t="s">
        <v>179</v>
      </c>
      <c r="E168" s="235" t="s">
        <v>2871</v>
      </c>
      <c r="F168" s="236" t="s">
        <v>2872</v>
      </c>
      <c r="G168" s="237" t="s">
        <v>1953</v>
      </c>
      <c r="H168" s="238">
        <v>49</v>
      </c>
      <c r="I168" s="239"/>
      <c r="J168" s="240">
        <f>ROUND(I168*H168,2)</f>
        <v>0</v>
      </c>
      <c r="K168" s="241"/>
      <c r="L168" s="41"/>
      <c r="M168" s="242" t="s">
        <v>1</v>
      </c>
      <c r="N168" s="243" t="s">
        <v>40</v>
      </c>
      <c r="O168" s="94"/>
      <c r="P168" s="244">
        <f>O168*H168</f>
        <v>0</v>
      </c>
      <c r="Q168" s="244">
        <v>0</v>
      </c>
      <c r="R168" s="244">
        <f>Q168*H168</f>
        <v>0</v>
      </c>
      <c r="S168" s="244">
        <v>0</v>
      </c>
      <c r="T168" s="24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46" t="s">
        <v>241</v>
      </c>
      <c r="AT168" s="246" t="s">
        <v>179</v>
      </c>
      <c r="AU168" s="246" t="s">
        <v>81</v>
      </c>
      <c r="AY168" s="14" t="s">
        <v>177</v>
      </c>
      <c r="BE168" s="247">
        <f>IF(N168="základná",J168,0)</f>
        <v>0</v>
      </c>
      <c r="BF168" s="247">
        <f>IF(N168="znížená",J168,0)</f>
        <v>0</v>
      </c>
      <c r="BG168" s="247">
        <f>IF(N168="zákl. prenesená",J168,0)</f>
        <v>0</v>
      </c>
      <c r="BH168" s="247">
        <f>IF(N168="zníž. prenesená",J168,0)</f>
        <v>0</v>
      </c>
      <c r="BI168" s="247">
        <f>IF(N168="nulová",J168,0)</f>
        <v>0</v>
      </c>
      <c r="BJ168" s="14" t="s">
        <v>87</v>
      </c>
      <c r="BK168" s="247">
        <f>ROUND(I168*H168,2)</f>
        <v>0</v>
      </c>
      <c r="BL168" s="14" t="s">
        <v>241</v>
      </c>
      <c r="BM168" s="246" t="s">
        <v>494</v>
      </c>
    </row>
    <row r="169" s="2" customFormat="1" ht="16.5" customHeight="1">
      <c r="A169" s="35"/>
      <c r="B169" s="36"/>
      <c r="C169" s="234" t="s">
        <v>339</v>
      </c>
      <c r="D169" s="234" t="s">
        <v>179</v>
      </c>
      <c r="E169" s="235" t="s">
        <v>2873</v>
      </c>
      <c r="F169" s="236" t="s">
        <v>2874</v>
      </c>
      <c r="G169" s="237" t="s">
        <v>1953</v>
      </c>
      <c r="H169" s="238">
        <v>8</v>
      </c>
      <c r="I169" s="239"/>
      <c r="J169" s="240">
        <f>ROUND(I169*H169,2)</f>
        <v>0</v>
      </c>
      <c r="K169" s="241"/>
      <c r="L169" s="41"/>
      <c r="M169" s="242" t="s">
        <v>1</v>
      </c>
      <c r="N169" s="243" t="s">
        <v>40</v>
      </c>
      <c r="O169" s="94"/>
      <c r="P169" s="244">
        <f>O169*H169</f>
        <v>0</v>
      </c>
      <c r="Q169" s="244">
        <v>0</v>
      </c>
      <c r="R169" s="244">
        <f>Q169*H169</f>
        <v>0</v>
      </c>
      <c r="S169" s="244">
        <v>0</v>
      </c>
      <c r="T169" s="24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46" t="s">
        <v>241</v>
      </c>
      <c r="AT169" s="246" t="s">
        <v>179</v>
      </c>
      <c r="AU169" s="246" t="s">
        <v>81</v>
      </c>
      <c r="AY169" s="14" t="s">
        <v>177</v>
      </c>
      <c r="BE169" s="247">
        <f>IF(N169="základná",J169,0)</f>
        <v>0</v>
      </c>
      <c r="BF169" s="247">
        <f>IF(N169="znížená",J169,0)</f>
        <v>0</v>
      </c>
      <c r="BG169" s="247">
        <f>IF(N169="zákl. prenesená",J169,0)</f>
        <v>0</v>
      </c>
      <c r="BH169" s="247">
        <f>IF(N169="zníž. prenesená",J169,0)</f>
        <v>0</v>
      </c>
      <c r="BI169" s="247">
        <f>IF(N169="nulová",J169,0)</f>
        <v>0</v>
      </c>
      <c r="BJ169" s="14" t="s">
        <v>87</v>
      </c>
      <c r="BK169" s="247">
        <f>ROUND(I169*H169,2)</f>
        <v>0</v>
      </c>
      <c r="BL169" s="14" t="s">
        <v>241</v>
      </c>
      <c r="BM169" s="246" t="s">
        <v>502</v>
      </c>
    </row>
    <row r="170" s="2" customFormat="1" ht="16.5" customHeight="1">
      <c r="A170" s="35"/>
      <c r="B170" s="36"/>
      <c r="C170" s="234" t="s">
        <v>343</v>
      </c>
      <c r="D170" s="234" t="s">
        <v>179</v>
      </c>
      <c r="E170" s="235" t="s">
        <v>2875</v>
      </c>
      <c r="F170" s="236" t="s">
        <v>2876</v>
      </c>
      <c r="G170" s="237" t="s">
        <v>1953</v>
      </c>
      <c r="H170" s="238">
        <v>5</v>
      </c>
      <c r="I170" s="239"/>
      <c r="J170" s="240">
        <f>ROUND(I170*H170,2)</f>
        <v>0</v>
      </c>
      <c r="K170" s="241"/>
      <c r="L170" s="41"/>
      <c r="M170" s="242" t="s">
        <v>1</v>
      </c>
      <c r="N170" s="243" t="s">
        <v>40</v>
      </c>
      <c r="O170" s="94"/>
      <c r="P170" s="244">
        <f>O170*H170</f>
        <v>0</v>
      </c>
      <c r="Q170" s="244">
        <v>0</v>
      </c>
      <c r="R170" s="244">
        <f>Q170*H170</f>
        <v>0</v>
      </c>
      <c r="S170" s="244">
        <v>0</v>
      </c>
      <c r="T170" s="24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46" t="s">
        <v>241</v>
      </c>
      <c r="AT170" s="246" t="s">
        <v>179</v>
      </c>
      <c r="AU170" s="246" t="s">
        <v>81</v>
      </c>
      <c r="AY170" s="14" t="s">
        <v>177</v>
      </c>
      <c r="BE170" s="247">
        <f>IF(N170="základná",J170,0)</f>
        <v>0</v>
      </c>
      <c r="BF170" s="247">
        <f>IF(N170="znížená",J170,0)</f>
        <v>0</v>
      </c>
      <c r="BG170" s="247">
        <f>IF(N170="zákl. prenesená",J170,0)</f>
        <v>0</v>
      </c>
      <c r="BH170" s="247">
        <f>IF(N170="zníž. prenesená",J170,0)</f>
        <v>0</v>
      </c>
      <c r="BI170" s="247">
        <f>IF(N170="nulová",J170,0)</f>
        <v>0</v>
      </c>
      <c r="BJ170" s="14" t="s">
        <v>87</v>
      </c>
      <c r="BK170" s="247">
        <f>ROUND(I170*H170,2)</f>
        <v>0</v>
      </c>
      <c r="BL170" s="14" t="s">
        <v>241</v>
      </c>
      <c r="BM170" s="246" t="s">
        <v>510</v>
      </c>
    </row>
    <row r="171" s="2" customFormat="1" ht="16.5" customHeight="1">
      <c r="A171" s="35"/>
      <c r="B171" s="36"/>
      <c r="C171" s="234" t="s">
        <v>347</v>
      </c>
      <c r="D171" s="234" t="s">
        <v>179</v>
      </c>
      <c r="E171" s="235" t="s">
        <v>2877</v>
      </c>
      <c r="F171" s="236" t="s">
        <v>2878</v>
      </c>
      <c r="G171" s="237" t="s">
        <v>1953</v>
      </c>
      <c r="H171" s="238">
        <v>41</v>
      </c>
      <c r="I171" s="239"/>
      <c r="J171" s="240">
        <f>ROUND(I171*H171,2)</f>
        <v>0</v>
      </c>
      <c r="K171" s="241"/>
      <c r="L171" s="41"/>
      <c r="M171" s="242" t="s">
        <v>1</v>
      </c>
      <c r="N171" s="243" t="s">
        <v>40</v>
      </c>
      <c r="O171" s="94"/>
      <c r="P171" s="244">
        <f>O171*H171</f>
        <v>0</v>
      </c>
      <c r="Q171" s="244">
        <v>0</v>
      </c>
      <c r="R171" s="244">
        <f>Q171*H171</f>
        <v>0</v>
      </c>
      <c r="S171" s="244">
        <v>0</v>
      </c>
      <c r="T171" s="24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46" t="s">
        <v>241</v>
      </c>
      <c r="AT171" s="246" t="s">
        <v>179</v>
      </c>
      <c r="AU171" s="246" t="s">
        <v>81</v>
      </c>
      <c r="AY171" s="14" t="s">
        <v>177</v>
      </c>
      <c r="BE171" s="247">
        <f>IF(N171="základná",J171,0)</f>
        <v>0</v>
      </c>
      <c r="BF171" s="247">
        <f>IF(N171="znížená",J171,0)</f>
        <v>0</v>
      </c>
      <c r="BG171" s="247">
        <f>IF(N171="zákl. prenesená",J171,0)</f>
        <v>0</v>
      </c>
      <c r="BH171" s="247">
        <f>IF(N171="zníž. prenesená",J171,0)</f>
        <v>0</v>
      </c>
      <c r="BI171" s="247">
        <f>IF(N171="nulová",J171,0)</f>
        <v>0</v>
      </c>
      <c r="BJ171" s="14" t="s">
        <v>87</v>
      </c>
      <c r="BK171" s="247">
        <f>ROUND(I171*H171,2)</f>
        <v>0</v>
      </c>
      <c r="BL171" s="14" t="s">
        <v>241</v>
      </c>
      <c r="BM171" s="246" t="s">
        <v>518</v>
      </c>
    </row>
    <row r="172" s="2" customFormat="1" ht="21.75" customHeight="1">
      <c r="A172" s="35"/>
      <c r="B172" s="36"/>
      <c r="C172" s="248" t="s">
        <v>352</v>
      </c>
      <c r="D172" s="248" t="s">
        <v>270</v>
      </c>
      <c r="E172" s="249" t="s">
        <v>2879</v>
      </c>
      <c r="F172" s="250" t="s">
        <v>2880</v>
      </c>
      <c r="G172" s="251" t="s">
        <v>1953</v>
      </c>
      <c r="H172" s="252">
        <v>41</v>
      </c>
      <c r="I172" s="253"/>
      <c r="J172" s="254">
        <f>ROUND(I172*H172,2)</f>
        <v>0</v>
      </c>
      <c r="K172" s="255"/>
      <c r="L172" s="256"/>
      <c r="M172" s="257" t="s">
        <v>1</v>
      </c>
      <c r="N172" s="258" t="s">
        <v>40</v>
      </c>
      <c r="O172" s="94"/>
      <c r="P172" s="244">
        <f>O172*H172</f>
        <v>0</v>
      </c>
      <c r="Q172" s="244">
        <v>0</v>
      </c>
      <c r="R172" s="244">
        <f>Q172*H172</f>
        <v>0</v>
      </c>
      <c r="S172" s="244">
        <v>0</v>
      </c>
      <c r="T172" s="24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46" t="s">
        <v>307</v>
      </c>
      <c r="AT172" s="246" t="s">
        <v>270</v>
      </c>
      <c r="AU172" s="246" t="s">
        <v>81</v>
      </c>
      <c r="AY172" s="14" t="s">
        <v>177</v>
      </c>
      <c r="BE172" s="247">
        <f>IF(N172="základná",J172,0)</f>
        <v>0</v>
      </c>
      <c r="BF172" s="247">
        <f>IF(N172="znížená",J172,0)</f>
        <v>0</v>
      </c>
      <c r="BG172" s="247">
        <f>IF(N172="zákl. prenesená",J172,0)</f>
        <v>0</v>
      </c>
      <c r="BH172" s="247">
        <f>IF(N172="zníž. prenesená",J172,0)</f>
        <v>0</v>
      </c>
      <c r="BI172" s="247">
        <f>IF(N172="nulová",J172,0)</f>
        <v>0</v>
      </c>
      <c r="BJ172" s="14" t="s">
        <v>87</v>
      </c>
      <c r="BK172" s="247">
        <f>ROUND(I172*H172,2)</f>
        <v>0</v>
      </c>
      <c r="BL172" s="14" t="s">
        <v>241</v>
      </c>
      <c r="BM172" s="246" t="s">
        <v>526</v>
      </c>
    </row>
    <row r="173" s="2" customFormat="1" ht="16.5" customHeight="1">
      <c r="A173" s="35"/>
      <c r="B173" s="36"/>
      <c r="C173" s="248" t="s">
        <v>356</v>
      </c>
      <c r="D173" s="248" t="s">
        <v>270</v>
      </c>
      <c r="E173" s="249" t="s">
        <v>2881</v>
      </c>
      <c r="F173" s="250" t="s">
        <v>2882</v>
      </c>
      <c r="G173" s="251" t="s">
        <v>1953</v>
      </c>
      <c r="H173" s="252">
        <v>4</v>
      </c>
      <c r="I173" s="253"/>
      <c r="J173" s="254">
        <f>ROUND(I173*H173,2)</f>
        <v>0</v>
      </c>
      <c r="K173" s="255"/>
      <c r="L173" s="256"/>
      <c r="M173" s="257" t="s">
        <v>1</v>
      </c>
      <c r="N173" s="258" t="s">
        <v>40</v>
      </c>
      <c r="O173" s="94"/>
      <c r="P173" s="244">
        <f>O173*H173</f>
        <v>0</v>
      </c>
      <c r="Q173" s="244">
        <v>0</v>
      </c>
      <c r="R173" s="244">
        <f>Q173*H173</f>
        <v>0</v>
      </c>
      <c r="S173" s="244">
        <v>0</v>
      </c>
      <c r="T173" s="24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46" t="s">
        <v>307</v>
      </c>
      <c r="AT173" s="246" t="s">
        <v>270</v>
      </c>
      <c r="AU173" s="246" t="s">
        <v>81</v>
      </c>
      <c r="AY173" s="14" t="s">
        <v>177</v>
      </c>
      <c r="BE173" s="247">
        <f>IF(N173="základná",J173,0)</f>
        <v>0</v>
      </c>
      <c r="BF173" s="247">
        <f>IF(N173="znížená",J173,0)</f>
        <v>0</v>
      </c>
      <c r="BG173" s="247">
        <f>IF(N173="zákl. prenesená",J173,0)</f>
        <v>0</v>
      </c>
      <c r="BH173" s="247">
        <f>IF(N173="zníž. prenesená",J173,0)</f>
        <v>0</v>
      </c>
      <c r="BI173" s="247">
        <f>IF(N173="nulová",J173,0)</f>
        <v>0</v>
      </c>
      <c r="BJ173" s="14" t="s">
        <v>87</v>
      </c>
      <c r="BK173" s="247">
        <f>ROUND(I173*H173,2)</f>
        <v>0</v>
      </c>
      <c r="BL173" s="14" t="s">
        <v>241</v>
      </c>
      <c r="BM173" s="246" t="s">
        <v>534</v>
      </c>
    </row>
    <row r="174" s="2" customFormat="1" ht="21.75" customHeight="1">
      <c r="A174" s="35"/>
      <c r="B174" s="36"/>
      <c r="C174" s="248" t="s">
        <v>360</v>
      </c>
      <c r="D174" s="248" t="s">
        <v>270</v>
      </c>
      <c r="E174" s="249" t="s">
        <v>2883</v>
      </c>
      <c r="F174" s="250" t="s">
        <v>2884</v>
      </c>
      <c r="G174" s="251" t="s">
        <v>1953</v>
      </c>
      <c r="H174" s="252">
        <v>41</v>
      </c>
      <c r="I174" s="253"/>
      <c r="J174" s="254">
        <f>ROUND(I174*H174,2)</f>
        <v>0</v>
      </c>
      <c r="K174" s="255"/>
      <c r="L174" s="256"/>
      <c r="M174" s="257" t="s">
        <v>1</v>
      </c>
      <c r="N174" s="258" t="s">
        <v>40</v>
      </c>
      <c r="O174" s="94"/>
      <c r="P174" s="244">
        <f>O174*H174</f>
        <v>0</v>
      </c>
      <c r="Q174" s="244">
        <v>0</v>
      </c>
      <c r="R174" s="244">
        <f>Q174*H174</f>
        <v>0</v>
      </c>
      <c r="S174" s="244">
        <v>0</v>
      </c>
      <c r="T174" s="24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46" t="s">
        <v>307</v>
      </c>
      <c r="AT174" s="246" t="s">
        <v>270</v>
      </c>
      <c r="AU174" s="246" t="s">
        <v>81</v>
      </c>
      <c r="AY174" s="14" t="s">
        <v>177</v>
      </c>
      <c r="BE174" s="247">
        <f>IF(N174="základná",J174,0)</f>
        <v>0</v>
      </c>
      <c r="BF174" s="247">
        <f>IF(N174="znížená",J174,0)</f>
        <v>0</v>
      </c>
      <c r="BG174" s="247">
        <f>IF(N174="zákl. prenesená",J174,0)</f>
        <v>0</v>
      </c>
      <c r="BH174" s="247">
        <f>IF(N174="zníž. prenesená",J174,0)</f>
        <v>0</v>
      </c>
      <c r="BI174" s="247">
        <f>IF(N174="nulová",J174,0)</f>
        <v>0</v>
      </c>
      <c r="BJ174" s="14" t="s">
        <v>87</v>
      </c>
      <c r="BK174" s="247">
        <f>ROUND(I174*H174,2)</f>
        <v>0</v>
      </c>
      <c r="BL174" s="14" t="s">
        <v>241</v>
      </c>
      <c r="BM174" s="246" t="s">
        <v>542</v>
      </c>
    </row>
    <row r="175" s="2" customFormat="1" ht="16.5" customHeight="1">
      <c r="A175" s="35"/>
      <c r="B175" s="36"/>
      <c r="C175" s="234" t="s">
        <v>364</v>
      </c>
      <c r="D175" s="234" t="s">
        <v>179</v>
      </c>
      <c r="E175" s="235" t="s">
        <v>2885</v>
      </c>
      <c r="F175" s="236" t="s">
        <v>2886</v>
      </c>
      <c r="G175" s="237" t="s">
        <v>1953</v>
      </c>
      <c r="H175" s="238">
        <v>1</v>
      </c>
      <c r="I175" s="239"/>
      <c r="J175" s="240">
        <f>ROUND(I175*H175,2)</f>
        <v>0</v>
      </c>
      <c r="K175" s="241"/>
      <c r="L175" s="41"/>
      <c r="M175" s="242" t="s">
        <v>1</v>
      </c>
      <c r="N175" s="243" t="s">
        <v>40</v>
      </c>
      <c r="O175" s="94"/>
      <c r="P175" s="244">
        <f>O175*H175</f>
        <v>0</v>
      </c>
      <c r="Q175" s="244">
        <v>0</v>
      </c>
      <c r="R175" s="244">
        <f>Q175*H175</f>
        <v>0</v>
      </c>
      <c r="S175" s="244">
        <v>0</v>
      </c>
      <c r="T175" s="24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46" t="s">
        <v>241</v>
      </c>
      <c r="AT175" s="246" t="s">
        <v>179</v>
      </c>
      <c r="AU175" s="246" t="s">
        <v>81</v>
      </c>
      <c r="AY175" s="14" t="s">
        <v>177</v>
      </c>
      <c r="BE175" s="247">
        <f>IF(N175="základná",J175,0)</f>
        <v>0</v>
      </c>
      <c r="BF175" s="247">
        <f>IF(N175="znížená",J175,0)</f>
        <v>0</v>
      </c>
      <c r="BG175" s="247">
        <f>IF(N175="zákl. prenesená",J175,0)</f>
        <v>0</v>
      </c>
      <c r="BH175" s="247">
        <f>IF(N175="zníž. prenesená",J175,0)</f>
        <v>0</v>
      </c>
      <c r="BI175" s="247">
        <f>IF(N175="nulová",J175,0)</f>
        <v>0</v>
      </c>
      <c r="BJ175" s="14" t="s">
        <v>87</v>
      </c>
      <c r="BK175" s="247">
        <f>ROUND(I175*H175,2)</f>
        <v>0</v>
      </c>
      <c r="BL175" s="14" t="s">
        <v>241</v>
      </c>
      <c r="BM175" s="246" t="s">
        <v>550</v>
      </c>
    </row>
    <row r="176" s="2" customFormat="1" ht="16.5" customHeight="1">
      <c r="A176" s="35"/>
      <c r="B176" s="36"/>
      <c r="C176" s="248" t="s">
        <v>368</v>
      </c>
      <c r="D176" s="248" t="s">
        <v>270</v>
      </c>
      <c r="E176" s="249" t="s">
        <v>2887</v>
      </c>
      <c r="F176" s="250" t="s">
        <v>2888</v>
      </c>
      <c r="G176" s="251" t="s">
        <v>1953</v>
      </c>
      <c r="H176" s="252">
        <v>1</v>
      </c>
      <c r="I176" s="253"/>
      <c r="J176" s="254">
        <f>ROUND(I176*H176,2)</f>
        <v>0</v>
      </c>
      <c r="K176" s="255"/>
      <c r="L176" s="256"/>
      <c r="M176" s="257" t="s">
        <v>1</v>
      </c>
      <c r="N176" s="258" t="s">
        <v>40</v>
      </c>
      <c r="O176" s="94"/>
      <c r="P176" s="244">
        <f>O176*H176</f>
        <v>0</v>
      </c>
      <c r="Q176" s="244">
        <v>0</v>
      </c>
      <c r="R176" s="244">
        <f>Q176*H176</f>
        <v>0</v>
      </c>
      <c r="S176" s="244">
        <v>0</v>
      </c>
      <c r="T176" s="24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46" t="s">
        <v>307</v>
      </c>
      <c r="AT176" s="246" t="s">
        <v>270</v>
      </c>
      <c r="AU176" s="246" t="s">
        <v>81</v>
      </c>
      <c r="AY176" s="14" t="s">
        <v>177</v>
      </c>
      <c r="BE176" s="247">
        <f>IF(N176="základná",J176,0)</f>
        <v>0</v>
      </c>
      <c r="BF176" s="247">
        <f>IF(N176="znížená",J176,0)</f>
        <v>0</v>
      </c>
      <c r="BG176" s="247">
        <f>IF(N176="zákl. prenesená",J176,0)</f>
        <v>0</v>
      </c>
      <c r="BH176" s="247">
        <f>IF(N176="zníž. prenesená",J176,0)</f>
        <v>0</v>
      </c>
      <c r="BI176" s="247">
        <f>IF(N176="nulová",J176,0)</f>
        <v>0</v>
      </c>
      <c r="BJ176" s="14" t="s">
        <v>87</v>
      </c>
      <c r="BK176" s="247">
        <f>ROUND(I176*H176,2)</f>
        <v>0</v>
      </c>
      <c r="BL176" s="14" t="s">
        <v>241</v>
      </c>
      <c r="BM176" s="246" t="s">
        <v>558</v>
      </c>
    </row>
    <row r="177" s="2" customFormat="1" ht="16.5" customHeight="1">
      <c r="A177" s="35"/>
      <c r="B177" s="36"/>
      <c r="C177" s="234" t="s">
        <v>373</v>
      </c>
      <c r="D177" s="234" t="s">
        <v>179</v>
      </c>
      <c r="E177" s="235" t="s">
        <v>2889</v>
      </c>
      <c r="F177" s="236" t="s">
        <v>2890</v>
      </c>
      <c r="G177" s="237" t="s">
        <v>1953</v>
      </c>
      <c r="H177" s="238">
        <v>4</v>
      </c>
      <c r="I177" s="239"/>
      <c r="J177" s="240">
        <f>ROUND(I177*H177,2)</f>
        <v>0</v>
      </c>
      <c r="K177" s="241"/>
      <c r="L177" s="41"/>
      <c r="M177" s="242" t="s">
        <v>1</v>
      </c>
      <c r="N177" s="243" t="s">
        <v>40</v>
      </c>
      <c r="O177" s="94"/>
      <c r="P177" s="244">
        <f>O177*H177</f>
        <v>0</v>
      </c>
      <c r="Q177" s="244">
        <v>0</v>
      </c>
      <c r="R177" s="244">
        <f>Q177*H177</f>
        <v>0</v>
      </c>
      <c r="S177" s="244">
        <v>0</v>
      </c>
      <c r="T177" s="24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46" t="s">
        <v>241</v>
      </c>
      <c r="AT177" s="246" t="s">
        <v>179</v>
      </c>
      <c r="AU177" s="246" t="s">
        <v>81</v>
      </c>
      <c r="AY177" s="14" t="s">
        <v>177</v>
      </c>
      <c r="BE177" s="247">
        <f>IF(N177="základná",J177,0)</f>
        <v>0</v>
      </c>
      <c r="BF177" s="247">
        <f>IF(N177="znížená",J177,0)</f>
        <v>0</v>
      </c>
      <c r="BG177" s="247">
        <f>IF(N177="zákl. prenesená",J177,0)</f>
        <v>0</v>
      </c>
      <c r="BH177" s="247">
        <f>IF(N177="zníž. prenesená",J177,0)</f>
        <v>0</v>
      </c>
      <c r="BI177" s="247">
        <f>IF(N177="nulová",J177,0)</f>
        <v>0</v>
      </c>
      <c r="BJ177" s="14" t="s">
        <v>87</v>
      </c>
      <c r="BK177" s="247">
        <f>ROUND(I177*H177,2)</f>
        <v>0</v>
      </c>
      <c r="BL177" s="14" t="s">
        <v>241</v>
      </c>
      <c r="BM177" s="246" t="s">
        <v>567</v>
      </c>
    </row>
    <row r="178" s="2" customFormat="1" ht="16.5" customHeight="1">
      <c r="A178" s="35"/>
      <c r="B178" s="36"/>
      <c r="C178" s="234" t="s">
        <v>377</v>
      </c>
      <c r="D178" s="234" t="s">
        <v>179</v>
      </c>
      <c r="E178" s="235" t="s">
        <v>2891</v>
      </c>
      <c r="F178" s="236" t="s">
        <v>2892</v>
      </c>
      <c r="G178" s="237" t="s">
        <v>1953</v>
      </c>
      <c r="H178" s="238">
        <v>1</v>
      </c>
      <c r="I178" s="239"/>
      <c r="J178" s="240">
        <f>ROUND(I178*H178,2)</f>
        <v>0</v>
      </c>
      <c r="K178" s="241"/>
      <c r="L178" s="41"/>
      <c r="M178" s="242" t="s">
        <v>1</v>
      </c>
      <c r="N178" s="243" t="s">
        <v>40</v>
      </c>
      <c r="O178" s="94"/>
      <c r="P178" s="244">
        <f>O178*H178</f>
        <v>0</v>
      </c>
      <c r="Q178" s="244">
        <v>0</v>
      </c>
      <c r="R178" s="244">
        <f>Q178*H178</f>
        <v>0</v>
      </c>
      <c r="S178" s="244">
        <v>0</v>
      </c>
      <c r="T178" s="24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46" t="s">
        <v>241</v>
      </c>
      <c r="AT178" s="246" t="s">
        <v>179</v>
      </c>
      <c r="AU178" s="246" t="s">
        <v>81</v>
      </c>
      <c r="AY178" s="14" t="s">
        <v>177</v>
      </c>
      <c r="BE178" s="247">
        <f>IF(N178="základná",J178,0)</f>
        <v>0</v>
      </c>
      <c r="BF178" s="247">
        <f>IF(N178="znížená",J178,0)</f>
        <v>0</v>
      </c>
      <c r="BG178" s="247">
        <f>IF(N178="zákl. prenesená",J178,0)</f>
        <v>0</v>
      </c>
      <c r="BH178" s="247">
        <f>IF(N178="zníž. prenesená",J178,0)</f>
        <v>0</v>
      </c>
      <c r="BI178" s="247">
        <f>IF(N178="nulová",J178,0)</f>
        <v>0</v>
      </c>
      <c r="BJ178" s="14" t="s">
        <v>87</v>
      </c>
      <c r="BK178" s="247">
        <f>ROUND(I178*H178,2)</f>
        <v>0</v>
      </c>
      <c r="BL178" s="14" t="s">
        <v>241</v>
      </c>
      <c r="BM178" s="246" t="s">
        <v>576</v>
      </c>
    </row>
    <row r="179" s="2" customFormat="1" ht="16.5" customHeight="1">
      <c r="A179" s="35"/>
      <c r="B179" s="36"/>
      <c r="C179" s="234" t="s">
        <v>381</v>
      </c>
      <c r="D179" s="234" t="s">
        <v>179</v>
      </c>
      <c r="E179" s="235" t="s">
        <v>2893</v>
      </c>
      <c r="F179" s="236" t="s">
        <v>2894</v>
      </c>
      <c r="G179" s="237" t="s">
        <v>1953</v>
      </c>
      <c r="H179" s="238">
        <v>4</v>
      </c>
      <c r="I179" s="239"/>
      <c r="J179" s="240">
        <f>ROUND(I179*H179,2)</f>
        <v>0</v>
      </c>
      <c r="K179" s="241"/>
      <c r="L179" s="41"/>
      <c r="M179" s="242" t="s">
        <v>1</v>
      </c>
      <c r="N179" s="243" t="s">
        <v>40</v>
      </c>
      <c r="O179" s="94"/>
      <c r="P179" s="244">
        <f>O179*H179</f>
        <v>0</v>
      </c>
      <c r="Q179" s="244">
        <v>0</v>
      </c>
      <c r="R179" s="244">
        <f>Q179*H179</f>
        <v>0</v>
      </c>
      <c r="S179" s="244">
        <v>0</v>
      </c>
      <c r="T179" s="24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46" t="s">
        <v>241</v>
      </c>
      <c r="AT179" s="246" t="s">
        <v>179</v>
      </c>
      <c r="AU179" s="246" t="s">
        <v>81</v>
      </c>
      <c r="AY179" s="14" t="s">
        <v>177</v>
      </c>
      <c r="BE179" s="247">
        <f>IF(N179="základná",J179,0)</f>
        <v>0</v>
      </c>
      <c r="BF179" s="247">
        <f>IF(N179="znížená",J179,0)</f>
        <v>0</v>
      </c>
      <c r="BG179" s="247">
        <f>IF(N179="zákl. prenesená",J179,0)</f>
        <v>0</v>
      </c>
      <c r="BH179" s="247">
        <f>IF(N179="zníž. prenesená",J179,0)</f>
        <v>0</v>
      </c>
      <c r="BI179" s="247">
        <f>IF(N179="nulová",J179,0)</f>
        <v>0</v>
      </c>
      <c r="BJ179" s="14" t="s">
        <v>87</v>
      </c>
      <c r="BK179" s="247">
        <f>ROUND(I179*H179,2)</f>
        <v>0</v>
      </c>
      <c r="BL179" s="14" t="s">
        <v>241</v>
      </c>
      <c r="BM179" s="246" t="s">
        <v>584</v>
      </c>
    </row>
    <row r="180" s="2" customFormat="1" ht="24.15" customHeight="1">
      <c r="A180" s="35"/>
      <c r="B180" s="36"/>
      <c r="C180" s="234" t="s">
        <v>385</v>
      </c>
      <c r="D180" s="234" t="s">
        <v>179</v>
      </c>
      <c r="E180" s="235" t="s">
        <v>2895</v>
      </c>
      <c r="F180" s="236" t="s">
        <v>2896</v>
      </c>
      <c r="G180" s="237" t="s">
        <v>1953</v>
      </c>
      <c r="H180" s="238">
        <v>2</v>
      </c>
      <c r="I180" s="239"/>
      <c r="J180" s="240">
        <f>ROUND(I180*H180,2)</f>
        <v>0</v>
      </c>
      <c r="K180" s="241"/>
      <c r="L180" s="41"/>
      <c r="M180" s="242" t="s">
        <v>1</v>
      </c>
      <c r="N180" s="243" t="s">
        <v>40</v>
      </c>
      <c r="O180" s="94"/>
      <c r="P180" s="244">
        <f>O180*H180</f>
        <v>0</v>
      </c>
      <c r="Q180" s="244">
        <v>0</v>
      </c>
      <c r="R180" s="244">
        <f>Q180*H180</f>
        <v>0</v>
      </c>
      <c r="S180" s="244">
        <v>0</v>
      </c>
      <c r="T180" s="24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46" t="s">
        <v>241</v>
      </c>
      <c r="AT180" s="246" t="s">
        <v>179</v>
      </c>
      <c r="AU180" s="246" t="s">
        <v>81</v>
      </c>
      <c r="AY180" s="14" t="s">
        <v>177</v>
      </c>
      <c r="BE180" s="247">
        <f>IF(N180="základná",J180,0)</f>
        <v>0</v>
      </c>
      <c r="BF180" s="247">
        <f>IF(N180="znížená",J180,0)</f>
        <v>0</v>
      </c>
      <c r="BG180" s="247">
        <f>IF(N180="zákl. prenesená",J180,0)</f>
        <v>0</v>
      </c>
      <c r="BH180" s="247">
        <f>IF(N180="zníž. prenesená",J180,0)</f>
        <v>0</v>
      </c>
      <c r="BI180" s="247">
        <f>IF(N180="nulová",J180,0)</f>
        <v>0</v>
      </c>
      <c r="BJ180" s="14" t="s">
        <v>87</v>
      </c>
      <c r="BK180" s="247">
        <f>ROUND(I180*H180,2)</f>
        <v>0</v>
      </c>
      <c r="BL180" s="14" t="s">
        <v>241</v>
      </c>
      <c r="BM180" s="246" t="s">
        <v>592</v>
      </c>
    </row>
    <row r="181" s="2" customFormat="1" ht="24.15" customHeight="1">
      <c r="A181" s="35"/>
      <c r="B181" s="36"/>
      <c r="C181" s="234" t="s">
        <v>389</v>
      </c>
      <c r="D181" s="234" t="s">
        <v>179</v>
      </c>
      <c r="E181" s="235" t="s">
        <v>2897</v>
      </c>
      <c r="F181" s="236" t="s">
        <v>2898</v>
      </c>
      <c r="G181" s="237" t="s">
        <v>1953</v>
      </c>
      <c r="H181" s="238">
        <v>2</v>
      </c>
      <c r="I181" s="239"/>
      <c r="J181" s="240">
        <f>ROUND(I181*H181,2)</f>
        <v>0</v>
      </c>
      <c r="K181" s="241"/>
      <c r="L181" s="41"/>
      <c r="M181" s="242" t="s">
        <v>1</v>
      </c>
      <c r="N181" s="243" t="s">
        <v>40</v>
      </c>
      <c r="O181" s="94"/>
      <c r="P181" s="244">
        <f>O181*H181</f>
        <v>0</v>
      </c>
      <c r="Q181" s="244">
        <v>0</v>
      </c>
      <c r="R181" s="244">
        <f>Q181*H181</f>
        <v>0</v>
      </c>
      <c r="S181" s="244">
        <v>0</v>
      </c>
      <c r="T181" s="24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46" t="s">
        <v>241</v>
      </c>
      <c r="AT181" s="246" t="s">
        <v>179</v>
      </c>
      <c r="AU181" s="246" t="s">
        <v>81</v>
      </c>
      <c r="AY181" s="14" t="s">
        <v>177</v>
      </c>
      <c r="BE181" s="247">
        <f>IF(N181="základná",J181,0)</f>
        <v>0</v>
      </c>
      <c r="BF181" s="247">
        <f>IF(N181="znížená",J181,0)</f>
        <v>0</v>
      </c>
      <c r="BG181" s="247">
        <f>IF(N181="zákl. prenesená",J181,0)</f>
        <v>0</v>
      </c>
      <c r="BH181" s="247">
        <f>IF(N181="zníž. prenesená",J181,0)</f>
        <v>0</v>
      </c>
      <c r="BI181" s="247">
        <f>IF(N181="nulová",J181,0)</f>
        <v>0</v>
      </c>
      <c r="BJ181" s="14" t="s">
        <v>87</v>
      </c>
      <c r="BK181" s="247">
        <f>ROUND(I181*H181,2)</f>
        <v>0</v>
      </c>
      <c r="BL181" s="14" t="s">
        <v>241</v>
      </c>
      <c r="BM181" s="246" t="s">
        <v>600</v>
      </c>
    </row>
    <row r="182" s="2" customFormat="1" ht="24.15" customHeight="1">
      <c r="A182" s="35"/>
      <c r="B182" s="36"/>
      <c r="C182" s="234" t="s">
        <v>393</v>
      </c>
      <c r="D182" s="234" t="s">
        <v>179</v>
      </c>
      <c r="E182" s="235" t="s">
        <v>2899</v>
      </c>
      <c r="F182" s="236" t="s">
        <v>2900</v>
      </c>
      <c r="G182" s="237" t="s">
        <v>1953</v>
      </c>
      <c r="H182" s="238">
        <v>1</v>
      </c>
      <c r="I182" s="239"/>
      <c r="J182" s="240">
        <f>ROUND(I182*H182,2)</f>
        <v>0</v>
      </c>
      <c r="K182" s="241"/>
      <c r="L182" s="41"/>
      <c r="M182" s="242" t="s">
        <v>1</v>
      </c>
      <c r="N182" s="243" t="s">
        <v>40</v>
      </c>
      <c r="O182" s="94"/>
      <c r="P182" s="244">
        <f>O182*H182</f>
        <v>0</v>
      </c>
      <c r="Q182" s="244">
        <v>0</v>
      </c>
      <c r="R182" s="244">
        <f>Q182*H182</f>
        <v>0</v>
      </c>
      <c r="S182" s="244">
        <v>0</v>
      </c>
      <c r="T182" s="24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46" t="s">
        <v>241</v>
      </c>
      <c r="AT182" s="246" t="s">
        <v>179</v>
      </c>
      <c r="AU182" s="246" t="s">
        <v>81</v>
      </c>
      <c r="AY182" s="14" t="s">
        <v>177</v>
      </c>
      <c r="BE182" s="247">
        <f>IF(N182="základná",J182,0)</f>
        <v>0</v>
      </c>
      <c r="BF182" s="247">
        <f>IF(N182="znížená",J182,0)</f>
        <v>0</v>
      </c>
      <c r="BG182" s="247">
        <f>IF(N182="zákl. prenesená",J182,0)</f>
        <v>0</v>
      </c>
      <c r="BH182" s="247">
        <f>IF(N182="zníž. prenesená",J182,0)</f>
        <v>0</v>
      </c>
      <c r="BI182" s="247">
        <f>IF(N182="nulová",J182,0)</f>
        <v>0</v>
      </c>
      <c r="BJ182" s="14" t="s">
        <v>87</v>
      </c>
      <c r="BK182" s="247">
        <f>ROUND(I182*H182,2)</f>
        <v>0</v>
      </c>
      <c r="BL182" s="14" t="s">
        <v>241</v>
      </c>
      <c r="BM182" s="246" t="s">
        <v>608</v>
      </c>
    </row>
    <row r="183" s="2" customFormat="1" ht="24.15" customHeight="1">
      <c r="A183" s="35"/>
      <c r="B183" s="36"/>
      <c r="C183" s="234" t="s">
        <v>397</v>
      </c>
      <c r="D183" s="234" t="s">
        <v>179</v>
      </c>
      <c r="E183" s="235" t="s">
        <v>2901</v>
      </c>
      <c r="F183" s="236" t="s">
        <v>2902</v>
      </c>
      <c r="G183" s="237" t="s">
        <v>1953</v>
      </c>
      <c r="H183" s="238">
        <v>1</v>
      </c>
      <c r="I183" s="239"/>
      <c r="J183" s="240">
        <f>ROUND(I183*H183,2)</f>
        <v>0</v>
      </c>
      <c r="K183" s="241"/>
      <c r="L183" s="41"/>
      <c r="M183" s="242" t="s">
        <v>1</v>
      </c>
      <c r="N183" s="243" t="s">
        <v>40</v>
      </c>
      <c r="O183" s="94"/>
      <c r="P183" s="244">
        <f>O183*H183</f>
        <v>0</v>
      </c>
      <c r="Q183" s="244">
        <v>0</v>
      </c>
      <c r="R183" s="244">
        <f>Q183*H183</f>
        <v>0</v>
      </c>
      <c r="S183" s="244">
        <v>0</v>
      </c>
      <c r="T183" s="24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46" t="s">
        <v>241</v>
      </c>
      <c r="AT183" s="246" t="s">
        <v>179</v>
      </c>
      <c r="AU183" s="246" t="s">
        <v>81</v>
      </c>
      <c r="AY183" s="14" t="s">
        <v>177</v>
      </c>
      <c r="BE183" s="247">
        <f>IF(N183="základná",J183,0)</f>
        <v>0</v>
      </c>
      <c r="BF183" s="247">
        <f>IF(N183="znížená",J183,0)</f>
        <v>0</v>
      </c>
      <c r="BG183" s="247">
        <f>IF(N183="zákl. prenesená",J183,0)</f>
        <v>0</v>
      </c>
      <c r="BH183" s="247">
        <f>IF(N183="zníž. prenesená",J183,0)</f>
        <v>0</v>
      </c>
      <c r="BI183" s="247">
        <f>IF(N183="nulová",J183,0)</f>
        <v>0</v>
      </c>
      <c r="BJ183" s="14" t="s">
        <v>87</v>
      </c>
      <c r="BK183" s="247">
        <f>ROUND(I183*H183,2)</f>
        <v>0</v>
      </c>
      <c r="BL183" s="14" t="s">
        <v>241</v>
      </c>
      <c r="BM183" s="246" t="s">
        <v>616</v>
      </c>
    </row>
    <row r="184" s="2" customFormat="1" ht="16.5" customHeight="1">
      <c r="A184" s="35"/>
      <c r="B184" s="36"/>
      <c r="C184" s="234" t="s">
        <v>401</v>
      </c>
      <c r="D184" s="234" t="s">
        <v>179</v>
      </c>
      <c r="E184" s="235" t="s">
        <v>2903</v>
      </c>
      <c r="F184" s="236" t="s">
        <v>2904</v>
      </c>
      <c r="G184" s="237" t="s">
        <v>2024</v>
      </c>
      <c r="H184" s="238">
        <v>10</v>
      </c>
      <c r="I184" s="239"/>
      <c r="J184" s="240">
        <f>ROUND(I184*H184,2)</f>
        <v>0</v>
      </c>
      <c r="K184" s="241"/>
      <c r="L184" s="41"/>
      <c r="M184" s="242" t="s">
        <v>1</v>
      </c>
      <c r="N184" s="243" t="s">
        <v>40</v>
      </c>
      <c r="O184" s="94"/>
      <c r="P184" s="244">
        <f>O184*H184</f>
        <v>0</v>
      </c>
      <c r="Q184" s="244">
        <v>0</v>
      </c>
      <c r="R184" s="244">
        <f>Q184*H184</f>
        <v>0</v>
      </c>
      <c r="S184" s="244">
        <v>0</v>
      </c>
      <c r="T184" s="24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46" t="s">
        <v>241</v>
      </c>
      <c r="AT184" s="246" t="s">
        <v>179</v>
      </c>
      <c r="AU184" s="246" t="s">
        <v>81</v>
      </c>
      <c r="AY184" s="14" t="s">
        <v>177</v>
      </c>
      <c r="BE184" s="247">
        <f>IF(N184="základná",J184,0)</f>
        <v>0</v>
      </c>
      <c r="BF184" s="247">
        <f>IF(N184="znížená",J184,0)</f>
        <v>0</v>
      </c>
      <c r="BG184" s="247">
        <f>IF(N184="zákl. prenesená",J184,0)</f>
        <v>0</v>
      </c>
      <c r="BH184" s="247">
        <f>IF(N184="zníž. prenesená",J184,0)</f>
        <v>0</v>
      </c>
      <c r="BI184" s="247">
        <f>IF(N184="nulová",J184,0)</f>
        <v>0</v>
      </c>
      <c r="BJ184" s="14" t="s">
        <v>87</v>
      </c>
      <c r="BK184" s="247">
        <f>ROUND(I184*H184,2)</f>
        <v>0</v>
      </c>
      <c r="BL184" s="14" t="s">
        <v>241</v>
      </c>
      <c r="BM184" s="246" t="s">
        <v>624</v>
      </c>
    </row>
    <row r="185" s="2" customFormat="1" ht="21.75" customHeight="1">
      <c r="A185" s="35"/>
      <c r="B185" s="36"/>
      <c r="C185" s="234" t="s">
        <v>405</v>
      </c>
      <c r="D185" s="234" t="s">
        <v>179</v>
      </c>
      <c r="E185" s="235" t="s">
        <v>2905</v>
      </c>
      <c r="F185" s="236" t="s">
        <v>2906</v>
      </c>
      <c r="G185" s="237" t="s">
        <v>263</v>
      </c>
      <c r="H185" s="238">
        <v>0.021999999999999999</v>
      </c>
      <c r="I185" s="239"/>
      <c r="J185" s="240">
        <f>ROUND(I185*H185,2)</f>
        <v>0</v>
      </c>
      <c r="K185" s="241"/>
      <c r="L185" s="41"/>
      <c r="M185" s="242" t="s">
        <v>1</v>
      </c>
      <c r="N185" s="243" t="s">
        <v>40</v>
      </c>
      <c r="O185" s="94"/>
      <c r="P185" s="244">
        <f>O185*H185</f>
        <v>0</v>
      </c>
      <c r="Q185" s="244">
        <v>0</v>
      </c>
      <c r="R185" s="244">
        <f>Q185*H185</f>
        <v>0</v>
      </c>
      <c r="S185" s="244">
        <v>0</v>
      </c>
      <c r="T185" s="24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46" t="s">
        <v>241</v>
      </c>
      <c r="AT185" s="246" t="s">
        <v>179</v>
      </c>
      <c r="AU185" s="246" t="s">
        <v>81</v>
      </c>
      <c r="AY185" s="14" t="s">
        <v>177</v>
      </c>
      <c r="BE185" s="247">
        <f>IF(N185="základná",J185,0)</f>
        <v>0</v>
      </c>
      <c r="BF185" s="247">
        <f>IF(N185="znížená",J185,0)</f>
        <v>0</v>
      </c>
      <c r="BG185" s="247">
        <f>IF(N185="zákl. prenesená",J185,0)</f>
        <v>0</v>
      </c>
      <c r="BH185" s="247">
        <f>IF(N185="zníž. prenesená",J185,0)</f>
        <v>0</v>
      </c>
      <c r="BI185" s="247">
        <f>IF(N185="nulová",J185,0)</f>
        <v>0</v>
      </c>
      <c r="BJ185" s="14" t="s">
        <v>87</v>
      </c>
      <c r="BK185" s="247">
        <f>ROUND(I185*H185,2)</f>
        <v>0</v>
      </c>
      <c r="BL185" s="14" t="s">
        <v>241</v>
      </c>
      <c r="BM185" s="246" t="s">
        <v>632</v>
      </c>
    </row>
    <row r="186" s="12" customFormat="1" ht="25.92" customHeight="1">
      <c r="A186" s="12"/>
      <c r="B186" s="218"/>
      <c r="C186" s="219"/>
      <c r="D186" s="220" t="s">
        <v>73</v>
      </c>
      <c r="E186" s="221" t="s">
        <v>2907</v>
      </c>
      <c r="F186" s="221" t="s">
        <v>2908</v>
      </c>
      <c r="G186" s="219"/>
      <c r="H186" s="219"/>
      <c r="I186" s="222"/>
      <c r="J186" s="223">
        <f>BK186</f>
        <v>0</v>
      </c>
      <c r="K186" s="219"/>
      <c r="L186" s="224"/>
      <c r="M186" s="225"/>
      <c r="N186" s="226"/>
      <c r="O186" s="226"/>
      <c r="P186" s="227">
        <f>SUM(P187:P223)</f>
        <v>0</v>
      </c>
      <c r="Q186" s="226"/>
      <c r="R186" s="227">
        <f>SUM(R187:R223)</f>
        <v>0</v>
      </c>
      <c r="S186" s="226"/>
      <c r="T186" s="228">
        <f>SUM(T187:T223)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9" t="s">
        <v>87</v>
      </c>
      <c r="AT186" s="230" t="s">
        <v>73</v>
      </c>
      <c r="AU186" s="230" t="s">
        <v>74</v>
      </c>
      <c r="AY186" s="229" t="s">
        <v>177</v>
      </c>
      <c r="BK186" s="231">
        <f>SUM(BK187:BK223)</f>
        <v>0</v>
      </c>
    </row>
    <row r="187" s="2" customFormat="1" ht="16.5" customHeight="1">
      <c r="A187" s="35"/>
      <c r="B187" s="36"/>
      <c r="C187" s="234" t="s">
        <v>409</v>
      </c>
      <c r="D187" s="234" t="s">
        <v>179</v>
      </c>
      <c r="E187" s="235" t="s">
        <v>2909</v>
      </c>
      <c r="F187" s="236" t="s">
        <v>2910</v>
      </c>
      <c r="G187" s="237" t="s">
        <v>1953</v>
      </c>
      <c r="H187" s="238">
        <v>41</v>
      </c>
      <c r="I187" s="239"/>
      <c r="J187" s="240">
        <f>ROUND(I187*H187,2)</f>
        <v>0</v>
      </c>
      <c r="K187" s="241"/>
      <c r="L187" s="41"/>
      <c r="M187" s="242" t="s">
        <v>1</v>
      </c>
      <c r="N187" s="243" t="s">
        <v>40</v>
      </c>
      <c r="O187" s="94"/>
      <c r="P187" s="244">
        <f>O187*H187</f>
        <v>0</v>
      </c>
      <c r="Q187" s="244">
        <v>0</v>
      </c>
      <c r="R187" s="244">
        <f>Q187*H187</f>
        <v>0</v>
      </c>
      <c r="S187" s="244">
        <v>0</v>
      </c>
      <c r="T187" s="24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46" t="s">
        <v>241</v>
      </c>
      <c r="AT187" s="246" t="s">
        <v>179</v>
      </c>
      <c r="AU187" s="246" t="s">
        <v>81</v>
      </c>
      <c r="AY187" s="14" t="s">
        <v>177</v>
      </c>
      <c r="BE187" s="247">
        <f>IF(N187="základná",J187,0)</f>
        <v>0</v>
      </c>
      <c r="BF187" s="247">
        <f>IF(N187="znížená",J187,0)</f>
        <v>0</v>
      </c>
      <c r="BG187" s="247">
        <f>IF(N187="zákl. prenesená",J187,0)</f>
        <v>0</v>
      </c>
      <c r="BH187" s="247">
        <f>IF(N187="zníž. prenesená",J187,0)</f>
        <v>0</v>
      </c>
      <c r="BI187" s="247">
        <f>IF(N187="nulová",J187,0)</f>
        <v>0</v>
      </c>
      <c r="BJ187" s="14" t="s">
        <v>87</v>
      </c>
      <c r="BK187" s="247">
        <f>ROUND(I187*H187,2)</f>
        <v>0</v>
      </c>
      <c r="BL187" s="14" t="s">
        <v>241</v>
      </c>
      <c r="BM187" s="246" t="s">
        <v>640</v>
      </c>
    </row>
    <row r="188" s="2" customFormat="1" ht="24.15" customHeight="1">
      <c r="A188" s="35"/>
      <c r="B188" s="36"/>
      <c r="C188" s="234" t="s">
        <v>413</v>
      </c>
      <c r="D188" s="234" t="s">
        <v>179</v>
      </c>
      <c r="E188" s="235" t="s">
        <v>2911</v>
      </c>
      <c r="F188" s="236" t="s">
        <v>2912</v>
      </c>
      <c r="G188" s="237" t="s">
        <v>1953</v>
      </c>
      <c r="H188" s="238">
        <v>45</v>
      </c>
      <c r="I188" s="239"/>
      <c r="J188" s="240">
        <f>ROUND(I188*H188,2)</f>
        <v>0</v>
      </c>
      <c r="K188" s="241"/>
      <c r="L188" s="41"/>
      <c r="M188" s="242" t="s">
        <v>1</v>
      </c>
      <c r="N188" s="243" t="s">
        <v>40</v>
      </c>
      <c r="O188" s="94"/>
      <c r="P188" s="244">
        <f>O188*H188</f>
        <v>0</v>
      </c>
      <c r="Q188" s="244">
        <v>0</v>
      </c>
      <c r="R188" s="244">
        <f>Q188*H188</f>
        <v>0</v>
      </c>
      <c r="S188" s="244">
        <v>0</v>
      </c>
      <c r="T188" s="24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46" t="s">
        <v>241</v>
      </c>
      <c r="AT188" s="246" t="s">
        <v>179</v>
      </c>
      <c r="AU188" s="246" t="s">
        <v>81</v>
      </c>
      <c r="AY188" s="14" t="s">
        <v>177</v>
      </c>
      <c r="BE188" s="247">
        <f>IF(N188="základná",J188,0)</f>
        <v>0</v>
      </c>
      <c r="BF188" s="247">
        <f>IF(N188="znížená",J188,0)</f>
        <v>0</v>
      </c>
      <c r="BG188" s="247">
        <f>IF(N188="zákl. prenesená",J188,0)</f>
        <v>0</v>
      </c>
      <c r="BH188" s="247">
        <f>IF(N188="zníž. prenesená",J188,0)</f>
        <v>0</v>
      </c>
      <c r="BI188" s="247">
        <f>IF(N188="nulová",J188,0)</f>
        <v>0</v>
      </c>
      <c r="BJ188" s="14" t="s">
        <v>87</v>
      </c>
      <c r="BK188" s="247">
        <f>ROUND(I188*H188,2)</f>
        <v>0</v>
      </c>
      <c r="BL188" s="14" t="s">
        <v>241</v>
      </c>
      <c r="BM188" s="246" t="s">
        <v>648</v>
      </c>
    </row>
    <row r="189" s="2" customFormat="1" ht="16.5" customHeight="1">
      <c r="A189" s="35"/>
      <c r="B189" s="36"/>
      <c r="C189" s="234" t="s">
        <v>417</v>
      </c>
      <c r="D189" s="234" t="s">
        <v>179</v>
      </c>
      <c r="E189" s="235" t="s">
        <v>2913</v>
      </c>
      <c r="F189" s="236" t="s">
        <v>2914</v>
      </c>
      <c r="G189" s="237" t="s">
        <v>1953</v>
      </c>
      <c r="H189" s="238">
        <v>45</v>
      </c>
      <c r="I189" s="239"/>
      <c r="J189" s="240">
        <f>ROUND(I189*H189,2)</f>
        <v>0</v>
      </c>
      <c r="K189" s="241"/>
      <c r="L189" s="41"/>
      <c r="M189" s="242" t="s">
        <v>1</v>
      </c>
      <c r="N189" s="243" t="s">
        <v>40</v>
      </c>
      <c r="O189" s="94"/>
      <c r="P189" s="244">
        <f>O189*H189</f>
        <v>0</v>
      </c>
      <c r="Q189" s="244">
        <v>0</v>
      </c>
      <c r="R189" s="244">
        <f>Q189*H189</f>
        <v>0</v>
      </c>
      <c r="S189" s="244">
        <v>0</v>
      </c>
      <c r="T189" s="24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46" t="s">
        <v>241</v>
      </c>
      <c r="AT189" s="246" t="s">
        <v>179</v>
      </c>
      <c r="AU189" s="246" t="s">
        <v>81</v>
      </c>
      <c r="AY189" s="14" t="s">
        <v>177</v>
      </c>
      <c r="BE189" s="247">
        <f>IF(N189="základná",J189,0)</f>
        <v>0</v>
      </c>
      <c r="BF189" s="247">
        <f>IF(N189="znížená",J189,0)</f>
        <v>0</v>
      </c>
      <c r="BG189" s="247">
        <f>IF(N189="zákl. prenesená",J189,0)</f>
        <v>0</v>
      </c>
      <c r="BH189" s="247">
        <f>IF(N189="zníž. prenesená",J189,0)</f>
        <v>0</v>
      </c>
      <c r="BI189" s="247">
        <f>IF(N189="nulová",J189,0)</f>
        <v>0</v>
      </c>
      <c r="BJ189" s="14" t="s">
        <v>87</v>
      </c>
      <c r="BK189" s="247">
        <f>ROUND(I189*H189,2)</f>
        <v>0</v>
      </c>
      <c r="BL189" s="14" t="s">
        <v>241</v>
      </c>
      <c r="BM189" s="246" t="s">
        <v>656</v>
      </c>
    </row>
    <row r="190" s="2" customFormat="1" ht="16.5" customHeight="1">
      <c r="A190" s="35"/>
      <c r="B190" s="36"/>
      <c r="C190" s="248" t="s">
        <v>421</v>
      </c>
      <c r="D190" s="248" t="s">
        <v>270</v>
      </c>
      <c r="E190" s="249" t="s">
        <v>2915</v>
      </c>
      <c r="F190" s="250" t="s">
        <v>2916</v>
      </c>
      <c r="G190" s="251" t="s">
        <v>1953</v>
      </c>
      <c r="H190" s="252">
        <v>45</v>
      </c>
      <c r="I190" s="253"/>
      <c r="J190" s="254">
        <f>ROUND(I190*H190,2)</f>
        <v>0</v>
      </c>
      <c r="K190" s="255"/>
      <c r="L190" s="256"/>
      <c r="M190" s="257" t="s">
        <v>1</v>
      </c>
      <c r="N190" s="258" t="s">
        <v>40</v>
      </c>
      <c r="O190" s="94"/>
      <c r="P190" s="244">
        <f>O190*H190</f>
        <v>0</v>
      </c>
      <c r="Q190" s="244">
        <v>0</v>
      </c>
      <c r="R190" s="244">
        <f>Q190*H190</f>
        <v>0</v>
      </c>
      <c r="S190" s="244">
        <v>0</v>
      </c>
      <c r="T190" s="24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46" t="s">
        <v>307</v>
      </c>
      <c r="AT190" s="246" t="s">
        <v>270</v>
      </c>
      <c r="AU190" s="246" t="s">
        <v>81</v>
      </c>
      <c r="AY190" s="14" t="s">
        <v>177</v>
      </c>
      <c r="BE190" s="247">
        <f>IF(N190="základná",J190,0)</f>
        <v>0</v>
      </c>
      <c r="BF190" s="247">
        <f>IF(N190="znížená",J190,0)</f>
        <v>0</v>
      </c>
      <c r="BG190" s="247">
        <f>IF(N190="zákl. prenesená",J190,0)</f>
        <v>0</v>
      </c>
      <c r="BH190" s="247">
        <f>IF(N190="zníž. prenesená",J190,0)</f>
        <v>0</v>
      </c>
      <c r="BI190" s="247">
        <f>IF(N190="nulová",J190,0)</f>
        <v>0</v>
      </c>
      <c r="BJ190" s="14" t="s">
        <v>87</v>
      </c>
      <c r="BK190" s="247">
        <f>ROUND(I190*H190,2)</f>
        <v>0</v>
      </c>
      <c r="BL190" s="14" t="s">
        <v>241</v>
      </c>
      <c r="BM190" s="246" t="s">
        <v>664</v>
      </c>
    </row>
    <row r="191" s="2" customFormat="1" ht="16.5" customHeight="1">
      <c r="A191" s="35"/>
      <c r="B191" s="36"/>
      <c r="C191" s="248" t="s">
        <v>425</v>
      </c>
      <c r="D191" s="248" t="s">
        <v>270</v>
      </c>
      <c r="E191" s="249" t="s">
        <v>2917</v>
      </c>
      <c r="F191" s="250" t="s">
        <v>2918</v>
      </c>
      <c r="G191" s="251" t="s">
        <v>1953</v>
      </c>
      <c r="H191" s="252">
        <v>82</v>
      </c>
      <c r="I191" s="253"/>
      <c r="J191" s="254">
        <f>ROUND(I191*H191,2)</f>
        <v>0</v>
      </c>
      <c r="K191" s="255"/>
      <c r="L191" s="256"/>
      <c r="M191" s="257" t="s">
        <v>1</v>
      </c>
      <c r="N191" s="258" t="s">
        <v>40</v>
      </c>
      <c r="O191" s="94"/>
      <c r="P191" s="244">
        <f>O191*H191</f>
        <v>0</v>
      </c>
      <c r="Q191" s="244">
        <v>0</v>
      </c>
      <c r="R191" s="244">
        <f>Q191*H191</f>
        <v>0</v>
      </c>
      <c r="S191" s="244">
        <v>0</v>
      </c>
      <c r="T191" s="24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46" t="s">
        <v>307</v>
      </c>
      <c r="AT191" s="246" t="s">
        <v>270</v>
      </c>
      <c r="AU191" s="246" t="s">
        <v>81</v>
      </c>
      <c r="AY191" s="14" t="s">
        <v>177</v>
      </c>
      <c r="BE191" s="247">
        <f>IF(N191="základná",J191,0)</f>
        <v>0</v>
      </c>
      <c r="BF191" s="247">
        <f>IF(N191="znížená",J191,0)</f>
        <v>0</v>
      </c>
      <c r="BG191" s="247">
        <f>IF(N191="zákl. prenesená",J191,0)</f>
        <v>0</v>
      </c>
      <c r="BH191" s="247">
        <f>IF(N191="zníž. prenesená",J191,0)</f>
        <v>0</v>
      </c>
      <c r="BI191" s="247">
        <f>IF(N191="nulová",J191,0)</f>
        <v>0</v>
      </c>
      <c r="BJ191" s="14" t="s">
        <v>87</v>
      </c>
      <c r="BK191" s="247">
        <f>ROUND(I191*H191,2)</f>
        <v>0</v>
      </c>
      <c r="BL191" s="14" t="s">
        <v>241</v>
      </c>
      <c r="BM191" s="246" t="s">
        <v>672</v>
      </c>
    </row>
    <row r="192" s="2" customFormat="1" ht="21.75" customHeight="1">
      <c r="A192" s="35"/>
      <c r="B192" s="36"/>
      <c r="C192" s="234" t="s">
        <v>429</v>
      </c>
      <c r="D192" s="234" t="s">
        <v>179</v>
      </c>
      <c r="E192" s="235" t="s">
        <v>2919</v>
      </c>
      <c r="F192" s="236" t="s">
        <v>2920</v>
      </c>
      <c r="G192" s="237" t="s">
        <v>1953</v>
      </c>
      <c r="H192" s="238">
        <v>5</v>
      </c>
      <c r="I192" s="239"/>
      <c r="J192" s="240">
        <f>ROUND(I192*H192,2)</f>
        <v>0</v>
      </c>
      <c r="K192" s="241"/>
      <c r="L192" s="41"/>
      <c r="M192" s="242" t="s">
        <v>1</v>
      </c>
      <c r="N192" s="243" t="s">
        <v>40</v>
      </c>
      <c r="O192" s="94"/>
      <c r="P192" s="244">
        <f>O192*H192</f>
        <v>0</v>
      </c>
      <c r="Q192" s="244">
        <v>0</v>
      </c>
      <c r="R192" s="244">
        <f>Q192*H192</f>
        <v>0</v>
      </c>
      <c r="S192" s="244">
        <v>0</v>
      </c>
      <c r="T192" s="24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46" t="s">
        <v>241</v>
      </c>
      <c r="AT192" s="246" t="s">
        <v>179</v>
      </c>
      <c r="AU192" s="246" t="s">
        <v>81</v>
      </c>
      <c r="AY192" s="14" t="s">
        <v>177</v>
      </c>
      <c r="BE192" s="247">
        <f>IF(N192="základná",J192,0)</f>
        <v>0</v>
      </c>
      <c r="BF192" s="247">
        <f>IF(N192="znížená",J192,0)</f>
        <v>0</v>
      </c>
      <c r="BG192" s="247">
        <f>IF(N192="zákl. prenesená",J192,0)</f>
        <v>0</v>
      </c>
      <c r="BH192" s="247">
        <f>IF(N192="zníž. prenesená",J192,0)</f>
        <v>0</v>
      </c>
      <c r="BI192" s="247">
        <f>IF(N192="nulová",J192,0)</f>
        <v>0</v>
      </c>
      <c r="BJ192" s="14" t="s">
        <v>87</v>
      </c>
      <c r="BK192" s="247">
        <f>ROUND(I192*H192,2)</f>
        <v>0</v>
      </c>
      <c r="BL192" s="14" t="s">
        <v>241</v>
      </c>
      <c r="BM192" s="246" t="s">
        <v>680</v>
      </c>
    </row>
    <row r="193" s="2" customFormat="1" ht="21.75" customHeight="1">
      <c r="A193" s="35"/>
      <c r="B193" s="36"/>
      <c r="C193" s="234" t="s">
        <v>433</v>
      </c>
      <c r="D193" s="234" t="s">
        <v>179</v>
      </c>
      <c r="E193" s="235" t="s">
        <v>2921</v>
      </c>
      <c r="F193" s="236" t="s">
        <v>2922</v>
      </c>
      <c r="G193" s="237" t="s">
        <v>1953</v>
      </c>
      <c r="H193" s="238">
        <v>36</v>
      </c>
      <c r="I193" s="239"/>
      <c r="J193" s="240">
        <f>ROUND(I193*H193,2)</f>
        <v>0</v>
      </c>
      <c r="K193" s="241"/>
      <c r="L193" s="41"/>
      <c r="M193" s="242" t="s">
        <v>1</v>
      </c>
      <c r="N193" s="243" t="s">
        <v>40</v>
      </c>
      <c r="O193" s="94"/>
      <c r="P193" s="244">
        <f>O193*H193</f>
        <v>0</v>
      </c>
      <c r="Q193" s="244">
        <v>0</v>
      </c>
      <c r="R193" s="244">
        <f>Q193*H193</f>
        <v>0</v>
      </c>
      <c r="S193" s="244">
        <v>0</v>
      </c>
      <c r="T193" s="24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46" t="s">
        <v>241</v>
      </c>
      <c r="AT193" s="246" t="s">
        <v>179</v>
      </c>
      <c r="AU193" s="246" t="s">
        <v>81</v>
      </c>
      <c r="AY193" s="14" t="s">
        <v>177</v>
      </c>
      <c r="BE193" s="247">
        <f>IF(N193="základná",J193,0)</f>
        <v>0</v>
      </c>
      <c r="BF193" s="247">
        <f>IF(N193="znížená",J193,0)</f>
        <v>0</v>
      </c>
      <c r="BG193" s="247">
        <f>IF(N193="zákl. prenesená",J193,0)</f>
        <v>0</v>
      </c>
      <c r="BH193" s="247">
        <f>IF(N193="zníž. prenesená",J193,0)</f>
        <v>0</v>
      </c>
      <c r="BI193" s="247">
        <f>IF(N193="nulová",J193,0)</f>
        <v>0</v>
      </c>
      <c r="BJ193" s="14" t="s">
        <v>87</v>
      </c>
      <c r="BK193" s="247">
        <f>ROUND(I193*H193,2)</f>
        <v>0</v>
      </c>
      <c r="BL193" s="14" t="s">
        <v>241</v>
      </c>
      <c r="BM193" s="246" t="s">
        <v>688</v>
      </c>
    </row>
    <row r="194" s="2" customFormat="1" ht="24.15" customHeight="1">
      <c r="A194" s="35"/>
      <c r="B194" s="36"/>
      <c r="C194" s="234" t="s">
        <v>437</v>
      </c>
      <c r="D194" s="234" t="s">
        <v>179</v>
      </c>
      <c r="E194" s="235" t="s">
        <v>2923</v>
      </c>
      <c r="F194" s="236" t="s">
        <v>2924</v>
      </c>
      <c r="G194" s="237" t="s">
        <v>1953</v>
      </c>
      <c r="H194" s="238">
        <v>5</v>
      </c>
      <c r="I194" s="239"/>
      <c r="J194" s="240">
        <f>ROUND(I194*H194,2)</f>
        <v>0</v>
      </c>
      <c r="K194" s="241"/>
      <c r="L194" s="41"/>
      <c r="M194" s="242" t="s">
        <v>1</v>
      </c>
      <c r="N194" s="243" t="s">
        <v>40</v>
      </c>
      <c r="O194" s="94"/>
      <c r="P194" s="244">
        <f>O194*H194</f>
        <v>0</v>
      </c>
      <c r="Q194" s="244">
        <v>0</v>
      </c>
      <c r="R194" s="244">
        <f>Q194*H194</f>
        <v>0</v>
      </c>
      <c r="S194" s="244">
        <v>0</v>
      </c>
      <c r="T194" s="24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46" t="s">
        <v>241</v>
      </c>
      <c r="AT194" s="246" t="s">
        <v>179</v>
      </c>
      <c r="AU194" s="246" t="s">
        <v>81</v>
      </c>
      <c r="AY194" s="14" t="s">
        <v>177</v>
      </c>
      <c r="BE194" s="247">
        <f>IF(N194="základná",J194,0)</f>
        <v>0</v>
      </c>
      <c r="BF194" s="247">
        <f>IF(N194="znížená",J194,0)</f>
        <v>0</v>
      </c>
      <c r="BG194" s="247">
        <f>IF(N194="zákl. prenesená",J194,0)</f>
        <v>0</v>
      </c>
      <c r="BH194" s="247">
        <f>IF(N194="zníž. prenesená",J194,0)</f>
        <v>0</v>
      </c>
      <c r="BI194" s="247">
        <f>IF(N194="nulová",J194,0)</f>
        <v>0</v>
      </c>
      <c r="BJ194" s="14" t="s">
        <v>87</v>
      </c>
      <c r="BK194" s="247">
        <f>ROUND(I194*H194,2)</f>
        <v>0</v>
      </c>
      <c r="BL194" s="14" t="s">
        <v>241</v>
      </c>
      <c r="BM194" s="246" t="s">
        <v>696</v>
      </c>
    </row>
    <row r="195" s="2" customFormat="1" ht="24.15" customHeight="1">
      <c r="A195" s="35"/>
      <c r="B195" s="36"/>
      <c r="C195" s="234" t="s">
        <v>441</v>
      </c>
      <c r="D195" s="234" t="s">
        <v>179</v>
      </c>
      <c r="E195" s="235" t="s">
        <v>2925</v>
      </c>
      <c r="F195" s="236" t="s">
        <v>2926</v>
      </c>
      <c r="G195" s="237" t="s">
        <v>1953</v>
      </c>
      <c r="H195" s="238">
        <v>3</v>
      </c>
      <c r="I195" s="239"/>
      <c r="J195" s="240">
        <f>ROUND(I195*H195,2)</f>
        <v>0</v>
      </c>
      <c r="K195" s="241"/>
      <c r="L195" s="41"/>
      <c r="M195" s="242" t="s">
        <v>1</v>
      </c>
      <c r="N195" s="243" t="s">
        <v>40</v>
      </c>
      <c r="O195" s="94"/>
      <c r="P195" s="244">
        <f>O195*H195</f>
        <v>0</v>
      </c>
      <c r="Q195" s="244">
        <v>0</v>
      </c>
      <c r="R195" s="244">
        <f>Q195*H195</f>
        <v>0</v>
      </c>
      <c r="S195" s="244">
        <v>0</v>
      </c>
      <c r="T195" s="24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46" t="s">
        <v>241</v>
      </c>
      <c r="AT195" s="246" t="s">
        <v>179</v>
      </c>
      <c r="AU195" s="246" t="s">
        <v>81</v>
      </c>
      <c r="AY195" s="14" t="s">
        <v>177</v>
      </c>
      <c r="BE195" s="247">
        <f>IF(N195="základná",J195,0)</f>
        <v>0</v>
      </c>
      <c r="BF195" s="247">
        <f>IF(N195="znížená",J195,0)</f>
        <v>0</v>
      </c>
      <c r="BG195" s="247">
        <f>IF(N195="zákl. prenesená",J195,0)</f>
        <v>0</v>
      </c>
      <c r="BH195" s="247">
        <f>IF(N195="zníž. prenesená",J195,0)</f>
        <v>0</v>
      </c>
      <c r="BI195" s="247">
        <f>IF(N195="nulová",J195,0)</f>
        <v>0</v>
      </c>
      <c r="BJ195" s="14" t="s">
        <v>87</v>
      </c>
      <c r="BK195" s="247">
        <f>ROUND(I195*H195,2)</f>
        <v>0</v>
      </c>
      <c r="BL195" s="14" t="s">
        <v>241</v>
      </c>
      <c r="BM195" s="246" t="s">
        <v>704</v>
      </c>
    </row>
    <row r="196" s="2" customFormat="1" ht="24.15" customHeight="1">
      <c r="A196" s="35"/>
      <c r="B196" s="36"/>
      <c r="C196" s="234" t="s">
        <v>445</v>
      </c>
      <c r="D196" s="234" t="s">
        <v>179</v>
      </c>
      <c r="E196" s="235" t="s">
        <v>2927</v>
      </c>
      <c r="F196" s="236" t="s">
        <v>2928</v>
      </c>
      <c r="G196" s="237" t="s">
        <v>1953</v>
      </c>
      <c r="H196" s="238">
        <v>7</v>
      </c>
      <c r="I196" s="239"/>
      <c r="J196" s="240">
        <f>ROUND(I196*H196,2)</f>
        <v>0</v>
      </c>
      <c r="K196" s="241"/>
      <c r="L196" s="41"/>
      <c r="M196" s="242" t="s">
        <v>1</v>
      </c>
      <c r="N196" s="243" t="s">
        <v>40</v>
      </c>
      <c r="O196" s="94"/>
      <c r="P196" s="244">
        <f>O196*H196</f>
        <v>0</v>
      </c>
      <c r="Q196" s="244">
        <v>0</v>
      </c>
      <c r="R196" s="244">
        <f>Q196*H196</f>
        <v>0</v>
      </c>
      <c r="S196" s="244">
        <v>0</v>
      </c>
      <c r="T196" s="245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46" t="s">
        <v>241</v>
      </c>
      <c r="AT196" s="246" t="s">
        <v>179</v>
      </c>
      <c r="AU196" s="246" t="s">
        <v>81</v>
      </c>
      <c r="AY196" s="14" t="s">
        <v>177</v>
      </c>
      <c r="BE196" s="247">
        <f>IF(N196="základná",J196,0)</f>
        <v>0</v>
      </c>
      <c r="BF196" s="247">
        <f>IF(N196="znížená",J196,0)</f>
        <v>0</v>
      </c>
      <c r="BG196" s="247">
        <f>IF(N196="zákl. prenesená",J196,0)</f>
        <v>0</v>
      </c>
      <c r="BH196" s="247">
        <f>IF(N196="zníž. prenesená",J196,0)</f>
        <v>0</v>
      </c>
      <c r="BI196" s="247">
        <f>IF(N196="nulová",J196,0)</f>
        <v>0</v>
      </c>
      <c r="BJ196" s="14" t="s">
        <v>87</v>
      </c>
      <c r="BK196" s="247">
        <f>ROUND(I196*H196,2)</f>
        <v>0</v>
      </c>
      <c r="BL196" s="14" t="s">
        <v>241</v>
      </c>
      <c r="BM196" s="246" t="s">
        <v>712</v>
      </c>
    </row>
    <row r="197" s="2" customFormat="1" ht="24.15" customHeight="1">
      <c r="A197" s="35"/>
      <c r="B197" s="36"/>
      <c r="C197" s="234" t="s">
        <v>449</v>
      </c>
      <c r="D197" s="234" t="s">
        <v>179</v>
      </c>
      <c r="E197" s="235" t="s">
        <v>2929</v>
      </c>
      <c r="F197" s="236" t="s">
        <v>2930</v>
      </c>
      <c r="G197" s="237" t="s">
        <v>1953</v>
      </c>
      <c r="H197" s="238">
        <v>23</v>
      </c>
      <c r="I197" s="239"/>
      <c r="J197" s="240">
        <f>ROUND(I197*H197,2)</f>
        <v>0</v>
      </c>
      <c r="K197" s="241"/>
      <c r="L197" s="41"/>
      <c r="M197" s="242" t="s">
        <v>1</v>
      </c>
      <c r="N197" s="243" t="s">
        <v>40</v>
      </c>
      <c r="O197" s="94"/>
      <c r="P197" s="244">
        <f>O197*H197</f>
        <v>0</v>
      </c>
      <c r="Q197" s="244">
        <v>0</v>
      </c>
      <c r="R197" s="244">
        <f>Q197*H197</f>
        <v>0</v>
      </c>
      <c r="S197" s="244">
        <v>0</v>
      </c>
      <c r="T197" s="24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46" t="s">
        <v>241</v>
      </c>
      <c r="AT197" s="246" t="s">
        <v>179</v>
      </c>
      <c r="AU197" s="246" t="s">
        <v>81</v>
      </c>
      <c r="AY197" s="14" t="s">
        <v>177</v>
      </c>
      <c r="BE197" s="247">
        <f>IF(N197="základná",J197,0)</f>
        <v>0</v>
      </c>
      <c r="BF197" s="247">
        <f>IF(N197="znížená",J197,0)</f>
        <v>0</v>
      </c>
      <c r="BG197" s="247">
        <f>IF(N197="zákl. prenesená",J197,0)</f>
        <v>0</v>
      </c>
      <c r="BH197" s="247">
        <f>IF(N197="zníž. prenesená",J197,0)</f>
        <v>0</v>
      </c>
      <c r="BI197" s="247">
        <f>IF(N197="nulová",J197,0)</f>
        <v>0</v>
      </c>
      <c r="BJ197" s="14" t="s">
        <v>87</v>
      </c>
      <c r="BK197" s="247">
        <f>ROUND(I197*H197,2)</f>
        <v>0</v>
      </c>
      <c r="BL197" s="14" t="s">
        <v>241</v>
      </c>
      <c r="BM197" s="246" t="s">
        <v>720</v>
      </c>
    </row>
    <row r="198" s="2" customFormat="1" ht="24.15" customHeight="1">
      <c r="A198" s="35"/>
      <c r="B198" s="36"/>
      <c r="C198" s="234" t="s">
        <v>453</v>
      </c>
      <c r="D198" s="234" t="s">
        <v>179</v>
      </c>
      <c r="E198" s="235" t="s">
        <v>2931</v>
      </c>
      <c r="F198" s="236" t="s">
        <v>2932</v>
      </c>
      <c r="G198" s="237" t="s">
        <v>1953</v>
      </c>
      <c r="H198" s="238">
        <v>3</v>
      </c>
      <c r="I198" s="239"/>
      <c r="J198" s="240">
        <f>ROUND(I198*H198,2)</f>
        <v>0</v>
      </c>
      <c r="K198" s="241"/>
      <c r="L198" s="41"/>
      <c r="M198" s="242" t="s">
        <v>1</v>
      </c>
      <c r="N198" s="243" t="s">
        <v>40</v>
      </c>
      <c r="O198" s="94"/>
      <c r="P198" s="244">
        <f>O198*H198</f>
        <v>0</v>
      </c>
      <c r="Q198" s="244">
        <v>0</v>
      </c>
      <c r="R198" s="244">
        <f>Q198*H198</f>
        <v>0</v>
      </c>
      <c r="S198" s="244">
        <v>0</v>
      </c>
      <c r="T198" s="24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46" t="s">
        <v>241</v>
      </c>
      <c r="AT198" s="246" t="s">
        <v>179</v>
      </c>
      <c r="AU198" s="246" t="s">
        <v>81</v>
      </c>
      <c r="AY198" s="14" t="s">
        <v>177</v>
      </c>
      <c r="BE198" s="247">
        <f>IF(N198="základná",J198,0)</f>
        <v>0</v>
      </c>
      <c r="BF198" s="247">
        <f>IF(N198="znížená",J198,0)</f>
        <v>0</v>
      </c>
      <c r="BG198" s="247">
        <f>IF(N198="zákl. prenesená",J198,0)</f>
        <v>0</v>
      </c>
      <c r="BH198" s="247">
        <f>IF(N198="zníž. prenesená",J198,0)</f>
        <v>0</v>
      </c>
      <c r="BI198" s="247">
        <f>IF(N198="nulová",J198,0)</f>
        <v>0</v>
      </c>
      <c r="BJ198" s="14" t="s">
        <v>87</v>
      </c>
      <c r="BK198" s="247">
        <f>ROUND(I198*H198,2)</f>
        <v>0</v>
      </c>
      <c r="BL198" s="14" t="s">
        <v>241</v>
      </c>
      <c r="BM198" s="246" t="s">
        <v>729</v>
      </c>
    </row>
    <row r="199" s="2" customFormat="1" ht="24.15" customHeight="1">
      <c r="A199" s="35"/>
      <c r="B199" s="36"/>
      <c r="C199" s="248" t="s">
        <v>457</v>
      </c>
      <c r="D199" s="248" t="s">
        <v>270</v>
      </c>
      <c r="E199" s="249" t="s">
        <v>2933</v>
      </c>
      <c r="F199" s="250" t="s">
        <v>2934</v>
      </c>
      <c r="G199" s="251" t="s">
        <v>1953</v>
      </c>
      <c r="H199" s="252">
        <v>3</v>
      </c>
      <c r="I199" s="253"/>
      <c r="J199" s="254">
        <f>ROUND(I199*H199,2)</f>
        <v>0</v>
      </c>
      <c r="K199" s="255"/>
      <c r="L199" s="256"/>
      <c r="M199" s="257" t="s">
        <v>1</v>
      </c>
      <c r="N199" s="258" t="s">
        <v>40</v>
      </c>
      <c r="O199" s="94"/>
      <c r="P199" s="244">
        <f>O199*H199</f>
        <v>0</v>
      </c>
      <c r="Q199" s="244">
        <v>0</v>
      </c>
      <c r="R199" s="244">
        <f>Q199*H199</f>
        <v>0</v>
      </c>
      <c r="S199" s="244">
        <v>0</v>
      </c>
      <c r="T199" s="24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46" t="s">
        <v>307</v>
      </c>
      <c r="AT199" s="246" t="s">
        <v>270</v>
      </c>
      <c r="AU199" s="246" t="s">
        <v>81</v>
      </c>
      <c r="AY199" s="14" t="s">
        <v>177</v>
      </c>
      <c r="BE199" s="247">
        <f>IF(N199="základná",J199,0)</f>
        <v>0</v>
      </c>
      <c r="BF199" s="247">
        <f>IF(N199="znížená",J199,0)</f>
        <v>0</v>
      </c>
      <c r="BG199" s="247">
        <f>IF(N199="zákl. prenesená",J199,0)</f>
        <v>0</v>
      </c>
      <c r="BH199" s="247">
        <f>IF(N199="zníž. prenesená",J199,0)</f>
        <v>0</v>
      </c>
      <c r="BI199" s="247">
        <f>IF(N199="nulová",J199,0)</f>
        <v>0</v>
      </c>
      <c r="BJ199" s="14" t="s">
        <v>87</v>
      </c>
      <c r="BK199" s="247">
        <f>ROUND(I199*H199,2)</f>
        <v>0</v>
      </c>
      <c r="BL199" s="14" t="s">
        <v>241</v>
      </c>
      <c r="BM199" s="246" t="s">
        <v>737</v>
      </c>
    </row>
    <row r="200" s="2" customFormat="1" ht="24.15" customHeight="1">
      <c r="A200" s="35"/>
      <c r="B200" s="36"/>
      <c r="C200" s="248" t="s">
        <v>461</v>
      </c>
      <c r="D200" s="248" t="s">
        <v>270</v>
      </c>
      <c r="E200" s="249" t="s">
        <v>2935</v>
      </c>
      <c r="F200" s="250" t="s">
        <v>2936</v>
      </c>
      <c r="G200" s="251" t="s">
        <v>1953</v>
      </c>
      <c r="H200" s="252">
        <v>1</v>
      </c>
      <c r="I200" s="253"/>
      <c r="J200" s="254">
        <f>ROUND(I200*H200,2)</f>
        <v>0</v>
      </c>
      <c r="K200" s="255"/>
      <c r="L200" s="256"/>
      <c r="M200" s="257" t="s">
        <v>1</v>
      </c>
      <c r="N200" s="258" t="s">
        <v>40</v>
      </c>
      <c r="O200" s="94"/>
      <c r="P200" s="244">
        <f>O200*H200</f>
        <v>0</v>
      </c>
      <c r="Q200" s="244">
        <v>0</v>
      </c>
      <c r="R200" s="244">
        <f>Q200*H200</f>
        <v>0</v>
      </c>
      <c r="S200" s="244">
        <v>0</v>
      </c>
      <c r="T200" s="245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46" t="s">
        <v>307</v>
      </c>
      <c r="AT200" s="246" t="s">
        <v>270</v>
      </c>
      <c r="AU200" s="246" t="s">
        <v>81</v>
      </c>
      <c r="AY200" s="14" t="s">
        <v>177</v>
      </c>
      <c r="BE200" s="247">
        <f>IF(N200="základná",J200,0)</f>
        <v>0</v>
      </c>
      <c r="BF200" s="247">
        <f>IF(N200="znížená",J200,0)</f>
        <v>0</v>
      </c>
      <c r="BG200" s="247">
        <f>IF(N200="zákl. prenesená",J200,0)</f>
        <v>0</v>
      </c>
      <c r="BH200" s="247">
        <f>IF(N200="zníž. prenesená",J200,0)</f>
        <v>0</v>
      </c>
      <c r="BI200" s="247">
        <f>IF(N200="nulová",J200,0)</f>
        <v>0</v>
      </c>
      <c r="BJ200" s="14" t="s">
        <v>87</v>
      </c>
      <c r="BK200" s="247">
        <f>ROUND(I200*H200,2)</f>
        <v>0</v>
      </c>
      <c r="BL200" s="14" t="s">
        <v>241</v>
      </c>
      <c r="BM200" s="246" t="s">
        <v>745</v>
      </c>
    </row>
    <row r="201" s="2" customFormat="1" ht="24.15" customHeight="1">
      <c r="A201" s="35"/>
      <c r="B201" s="36"/>
      <c r="C201" s="248" t="s">
        <v>465</v>
      </c>
      <c r="D201" s="248" t="s">
        <v>270</v>
      </c>
      <c r="E201" s="249" t="s">
        <v>2937</v>
      </c>
      <c r="F201" s="250" t="s">
        <v>2938</v>
      </c>
      <c r="G201" s="251" t="s">
        <v>1953</v>
      </c>
      <c r="H201" s="252">
        <v>1</v>
      </c>
      <c r="I201" s="253"/>
      <c r="J201" s="254">
        <f>ROUND(I201*H201,2)</f>
        <v>0</v>
      </c>
      <c r="K201" s="255"/>
      <c r="L201" s="256"/>
      <c r="M201" s="257" t="s">
        <v>1</v>
      </c>
      <c r="N201" s="258" t="s">
        <v>40</v>
      </c>
      <c r="O201" s="94"/>
      <c r="P201" s="244">
        <f>O201*H201</f>
        <v>0</v>
      </c>
      <c r="Q201" s="244">
        <v>0</v>
      </c>
      <c r="R201" s="244">
        <f>Q201*H201</f>
        <v>0</v>
      </c>
      <c r="S201" s="244">
        <v>0</v>
      </c>
      <c r="T201" s="245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46" t="s">
        <v>307</v>
      </c>
      <c r="AT201" s="246" t="s">
        <v>270</v>
      </c>
      <c r="AU201" s="246" t="s">
        <v>81</v>
      </c>
      <c r="AY201" s="14" t="s">
        <v>177</v>
      </c>
      <c r="BE201" s="247">
        <f>IF(N201="základná",J201,0)</f>
        <v>0</v>
      </c>
      <c r="BF201" s="247">
        <f>IF(N201="znížená",J201,0)</f>
        <v>0</v>
      </c>
      <c r="BG201" s="247">
        <f>IF(N201="zákl. prenesená",J201,0)</f>
        <v>0</v>
      </c>
      <c r="BH201" s="247">
        <f>IF(N201="zníž. prenesená",J201,0)</f>
        <v>0</v>
      </c>
      <c r="BI201" s="247">
        <f>IF(N201="nulová",J201,0)</f>
        <v>0</v>
      </c>
      <c r="BJ201" s="14" t="s">
        <v>87</v>
      </c>
      <c r="BK201" s="247">
        <f>ROUND(I201*H201,2)</f>
        <v>0</v>
      </c>
      <c r="BL201" s="14" t="s">
        <v>241</v>
      </c>
      <c r="BM201" s="246" t="s">
        <v>753</v>
      </c>
    </row>
    <row r="202" s="2" customFormat="1" ht="24.15" customHeight="1">
      <c r="A202" s="35"/>
      <c r="B202" s="36"/>
      <c r="C202" s="248" t="s">
        <v>469</v>
      </c>
      <c r="D202" s="248" t="s">
        <v>270</v>
      </c>
      <c r="E202" s="249" t="s">
        <v>2939</v>
      </c>
      <c r="F202" s="250" t="s">
        <v>2940</v>
      </c>
      <c r="G202" s="251" t="s">
        <v>1953</v>
      </c>
      <c r="H202" s="252">
        <v>1</v>
      </c>
      <c r="I202" s="253"/>
      <c r="J202" s="254">
        <f>ROUND(I202*H202,2)</f>
        <v>0</v>
      </c>
      <c r="K202" s="255"/>
      <c r="L202" s="256"/>
      <c r="M202" s="257" t="s">
        <v>1</v>
      </c>
      <c r="N202" s="258" t="s">
        <v>40</v>
      </c>
      <c r="O202" s="94"/>
      <c r="P202" s="244">
        <f>O202*H202</f>
        <v>0</v>
      </c>
      <c r="Q202" s="244">
        <v>0</v>
      </c>
      <c r="R202" s="244">
        <f>Q202*H202</f>
        <v>0</v>
      </c>
      <c r="S202" s="244">
        <v>0</v>
      </c>
      <c r="T202" s="24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46" t="s">
        <v>307</v>
      </c>
      <c r="AT202" s="246" t="s">
        <v>270</v>
      </c>
      <c r="AU202" s="246" t="s">
        <v>81</v>
      </c>
      <c r="AY202" s="14" t="s">
        <v>177</v>
      </c>
      <c r="BE202" s="247">
        <f>IF(N202="základná",J202,0)</f>
        <v>0</v>
      </c>
      <c r="BF202" s="247">
        <f>IF(N202="znížená",J202,0)</f>
        <v>0</v>
      </c>
      <c r="BG202" s="247">
        <f>IF(N202="zákl. prenesená",J202,0)</f>
        <v>0</v>
      </c>
      <c r="BH202" s="247">
        <f>IF(N202="zníž. prenesená",J202,0)</f>
        <v>0</v>
      </c>
      <c r="BI202" s="247">
        <f>IF(N202="nulová",J202,0)</f>
        <v>0</v>
      </c>
      <c r="BJ202" s="14" t="s">
        <v>87</v>
      </c>
      <c r="BK202" s="247">
        <f>ROUND(I202*H202,2)</f>
        <v>0</v>
      </c>
      <c r="BL202" s="14" t="s">
        <v>241</v>
      </c>
      <c r="BM202" s="246" t="s">
        <v>761</v>
      </c>
    </row>
    <row r="203" s="2" customFormat="1" ht="24.15" customHeight="1">
      <c r="A203" s="35"/>
      <c r="B203" s="36"/>
      <c r="C203" s="248" t="s">
        <v>473</v>
      </c>
      <c r="D203" s="248" t="s">
        <v>270</v>
      </c>
      <c r="E203" s="249" t="s">
        <v>2941</v>
      </c>
      <c r="F203" s="250" t="s">
        <v>2942</v>
      </c>
      <c r="G203" s="251" t="s">
        <v>1953</v>
      </c>
      <c r="H203" s="252">
        <v>1</v>
      </c>
      <c r="I203" s="253"/>
      <c r="J203" s="254">
        <f>ROUND(I203*H203,2)</f>
        <v>0</v>
      </c>
      <c r="K203" s="255"/>
      <c r="L203" s="256"/>
      <c r="M203" s="257" t="s">
        <v>1</v>
      </c>
      <c r="N203" s="258" t="s">
        <v>40</v>
      </c>
      <c r="O203" s="94"/>
      <c r="P203" s="244">
        <f>O203*H203</f>
        <v>0</v>
      </c>
      <c r="Q203" s="244">
        <v>0</v>
      </c>
      <c r="R203" s="244">
        <f>Q203*H203</f>
        <v>0</v>
      </c>
      <c r="S203" s="244">
        <v>0</v>
      </c>
      <c r="T203" s="24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46" t="s">
        <v>307</v>
      </c>
      <c r="AT203" s="246" t="s">
        <v>270</v>
      </c>
      <c r="AU203" s="246" t="s">
        <v>81</v>
      </c>
      <c r="AY203" s="14" t="s">
        <v>177</v>
      </c>
      <c r="BE203" s="247">
        <f>IF(N203="základná",J203,0)</f>
        <v>0</v>
      </c>
      <c r="BF203" s="247">
        <f>IF(N203="znížená",J203,0)</f>
        <v>0</v>
      </c>
      <c r="BG203" s="247">
        <f>IF(N203="zákl. prenesená",J203,0)</f>
        <v>0</v>
      </c>
      <c r="BH203" s="247">
        <f>IF(N203="zníž. prenesená",J203,0)</f>
        <v>0</v>
      </c>
      <c r="BI203" s="247">
        <f>IF(N203="nulová",J203,0)</f>
        <v>0</v>
      </c>
      <c r="BJ203" s="14" t="s">
        <v>87</v>
      </c>
      <c r="BK203" s="247">
        <f>ROUND(I203*H203,2)</f>
        <v>0</v>
      </c>
      <c r="BL203" s="14" t="s">
        <v>241</v>
      </c>
      <c r="BM203" s="246" t="s">
        <v>769</v>
      </c>
    </row>
    <row r="204" s="2" customFormat="1" ht="24.15" customHeight="1">
      <c r="A204" s="35"/>
      <c r="B204" s="36"/>
      <c r="C204" s="248" t="s">
        <v>477</v>
      </c>
      <c r="D204" s="248" t="s">
        <v>270</v>
      </c>
      <c r="E204" s="249" t="s">
        <v>2943</v>
      </c>
      <c r="F204" s="250" t="s">
        <v>2944</v>
      </c>
      <c r="G204" s="251" t="s">
        <v>1953</v>
      </c>
      <c r="H204" s="252">
        <v>1</v>
      </c>
      <c r="I204" s="253"/>
      <c r="J204" s="254">
        <f>ROUND(I204*H204,2)</f>
        <v>0</v>
      </c>
      <c r="K204" s="255"/>
      <c r="L204" s="256"/>
      <c r="M204" s="257" t="s">
        <v>1</v>
      </c>
      <c r="N204" s="258" t="s">
        <v>40</v>
      </c>
      <c r="O204" s="94"/>
      <c r="P204" s="244">
        <f>O204*H204</f>
        <v>0</v>
      </c>
      <c r="Q204" s="244">
        <v>0</v>
      </c>
      <c r="R204" s="244">
        <f>Q204*H204</f>
        <v>0</v>
      </c>
      <c r="S204" s="244">
        <v>0</v>
      </c>
      <c r="T204" s="24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46" t="s">
        <v>307</v>
      </c>
      <c r="AT204" s="246" t="s">
        <v>270</v>
      </c>
      <c r="AU204" s="246" t="s">
        <v>81</v>
      </c>
      <c r="AY204" s="14" t="s">
        <v>177</v>
      </c>
      <c r="BE204" s="247">
        <f>IF(N204="základná",J204,0)</f>
        <v>0</v>
      </c>
      <c r="BF204" s="247">
        <f>IF(N204="znížená",J204,0)</f>
        <v>0</v>
      </c>
      <c r="BG204" s="247">
        <f>IF(N204="zákl. prenesená",J204,0)</f>
        <v>0</v>
      </c>
      <c r="BH204" s="247">
        <f>IF(N204="zníž. prenesená",J204,0)</f>
        <v>0</v>
      </c>
      <c r="BI204" s="247">
        <f>IF(N204="nulová",J204,0)</f>
        <v>0</v>
      </c>
      <c r="BJ204" s="14" t="s">
        <v>87</v>
      </c>
      <c r="BK204" s="247">
        <f>ROUND(I204*H204,2)</f>
        <v>0</v>
      </c>
      <c r="BL204" s="14" t="s">
        <v>241</v>
      </c>
      <c r="BM204" s="246" t="s">
        <v>777</v>
      </c>
    </row>
    <row r="205" s="2" customFormat="1" ht="24.15" customHeight="1">
      <c r="A205" s="35"/>
      <c r="B205" s="36"/>
      <c r="C205" s="248" t="s">
        <v>482</v>
      </c>
      <c r="D205" s="248" t="s">
        <v>270</v>
      </c>
      <c r="E205" s="249" t="s">
        <v>2945</v>
      </c>
      <c r="F205" s="250" t="s">
        <v>2946</v>
      </c>
      <c r="G205" s="251" t="s">
        <v>1953</v>
      </c>
      <c r="H205" s="252">
        <v>3</v>
      </c>
      <c r="I205" s="253"/>
      <c r="J205" s="254">
        <f>ROUND(I205*H205,2)</f>
        <v>0</v>
      </c>
      <c r="K205" s="255"/>
      <c r="L205" s="256"/>
      <c r="M205" s="257" t="s">
        <v>1</v>
      </c>
      <c r="N205" s="258" t="s">
        <v>40</v>
      </c>
      <c r="O205" s="94"/>
      <c r="P205" s="244">
        <f>O205*H205</f>
        <v>0</v>
      </c>
      <c r="Q205" s="244">
        <v>0</v>
      </c>
      <c r="R205" s="244">
        <f>Q205*H205</f>
        <v>0</v>
      </c>
      <c r="S205" s="244">
        <v>0</v>
      </c>
      <c r="T205" s="245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46" t="s">
        <v>307</v>
      </c>
      <c r="AT205" s="246" t="s">
        <v>270</v>
      </c>
      <c r="AU205" s="246" t="s">
        <v>81</v>
      </c>
      <c r="AY205" s="14" t="s">
        <v>177</v>
      </c>
      <c r="BE205" s="247">
        <f>IF(N205="základná",J205,0)</f>
        <v>0</v>
      </c>
      <c r="BF205" s="247">
        <f>IF(N205="znížená",J205,0)</f>
        <v>0</v>
      </c>
      <c r="BG205" s="247">
        <f>IF(N205="zákl. prenesená",J205,0)</f>
        <v>0</v>
      </c>
      <c r="BH205" s="247">
        <f>IF(N205="zníž. prenesená",J205,0)</f>
        <v>0</v>
      </c>
      <c r="BI205" s="247">
        <f>IF(N205="nulová",J205,0)</f>
        <v>0</v>
      </c>
      <c r="BJ205" s="14" t="s">
        <v>87</v>
      </c>
      <c r="BK205" s="247">
        <f>ROUND(I205*H205,2)</f>
        <v>0</v>
      </c>
      <c r="BL205" s="14" t="s">
        <v>241</v>
      </c>
      <c r="BM205" s="246" t="s">
        <v>785</v>
      </c>
    </row>
    <row r="206" s="2" customFormat="1" ht="24.15" customHeight="1">
      <c r="A206" s="35"/>
      <c r="B206" s="36"/>
      <c r="C206" s="248" t="s">
        <v>486</v>
      </c>
      <c r="D206" s="248" t="s">
        <v>270</v>
      </c>
      <c r="E206" s="249" t="s">
        <v>2947</v>
      </c>
      <c r="F206" s="250" t="s">
        <v>2948</v>
      </c>
      <c r="G206" s="251" t="s">
        <v>1953</v>
      </c>
      <c r="H206" s="252">
        <v>1</v>
      </c>
      <c r="I206" s="253"/>
      <c r="J206" s="254">
        <f>ROUND(I206*H206,2)</f>
        <v>0</v>
      </c>
      <c r="K206" s="255"/>
      <c r="L206" s="256"/>
      <c r="M206" s="257" t="s">
        <v>1</v>
      </c>
      <c r="N206" s="258" t="s">
        <v>40</v>
      </c>
      <c r="O206" s="94"/>
      <c r="P206" s="244">
        <f>O206*H206</f>
        <v>0</v>
      </c>
      <c r="Q206" s="244">
        <v>0</v>
      </c>
      <c r="R206" s="244">
        <f>Q206*H206</f>
        <v>0</v>
      </c>
      <c r="S206" s="244">
        <v>0</v>
      </c>
      <c r="T206" s="245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46" t="s">
        <v>307</v>
      </c>
      <c r="AT206" s="246" t="s">
        <v>270</v>
      </c>
      <c r="AU206" s="246" t="s">
        <v>81</v>
      </c>
      <c r="AY206" s="14" t="s">
        <v>177</v>
      </c>
      <c r="BE206" s="247">
        <f>IF(N206="základná",J206,0)</f>
        <v>0</v>
      </c>
      <c r="BF206" s="247">
        <f>IF(N206="znížená",J206,0)</f>
        <v>0</v>
      </c>
      <c r="BG206" s="247">
        <f>IF(N206="zákl. prenesená",J206,0)</f>
        <v>0</v>
      </c>
      <c r="BH206" s="247">
        <f>IF(N206="zníž. prenesená",J206,0)</f>
        <v>0</v>
      </c>
      <c r="BI206" s="247">
        <f>IF(N206="nulová",J206,0)</f>
        <v>0</v>
      </c>
      <c r="BJ206" s="14" t="s">
        <v>87</v>
      </c>
      <c r="BK206" s="247">
        <f>ROUND(I206*H206,2)</f>
        <v>0</v>
      </c>
      <c r="BL206" s="14" t="s">
        <v>241</v>
      </c>
      <c r="BM206" s="246" t="s">
        <v>793</v>
      </c>
    </row>
    <row r="207" s="2" customFormat="1" ht="24.15" customHeight="1">
      <c r="A207" s="35"/>
      <c r="B207" s="36"/>
      <c r="C207" s="248" t="s">
        <v>490</v>
      </c>
      <c r="D207" s="248" t="s">
        <v>270</v>
      </c>
      <c r="E207" s="249" t="s">
        <v>2949</v>
      </c>
      <c r="F207" s="250" t="s">
        <v>2950</v>
      </c>
      <c r="G207" s="251" t="s">
        <v>1953</v>
      </c>
      <c r="H207" s="252">
        <v>1</v>
      </c>
      <c r="I207" s="253"/>
      <c r="J207" s="254">
        <f>ROUND(I207*H207,2)</f>
        <v>0</v>
      </c>
      <c r="K207" s="255"/>
      <c r="L207" s="256"/>
      <c r="M207" s="257" t="s">
        <v>1</v>
      </c>
      <c r="N207" s="258" t="s">
        <v>40</v>
      </c>
      <c r="O207" s="94"/>
      <c r="P207" s="244">
        <f>O207*H207</f>
        <v>0</v>
      </c>
      <c r="Q207" s="244">
        <v>0</v>
      </c>
      <c r="R207" s="244">
        <f>Q207*H207</f>
        <v>0</v>
      </c>
      <c r="S207" s="244">
        <v>0</v>
      </c>
      <c r="T207" s="245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46" t="s">
        <v>307</v>
      </c>
      <c r="AT207" s="246" t="s">
        <v>270</v>
      </c>
      <c r="AU207" s="246" t="s">
        <v>81</v>
      </c>
      <c r="AY207" s="14" t="s">
        <v>177</v>
      </c>
      <c r="BE207" s="247">
        <f>IF(N207="základná",J207,0)</f>
        <v>0</v>
      </c>
      <c r="BF207" s="247">
        <f>IF(N207="znížená",J207,0)</f>
        <v>0</v>
      </c>
      <c r="BG207" s="247">
        <f>IF(N207="zákl. prenesená",J207,0)</f>
        <v>0</v>
      </c>
      <c r="BH207" s="247">
        <f>IF(N207="zníž. prenesená",J207,0)</f>
        <v>0</v>
      </c>
      <c r="BI207" s="247">
        <f>IF(N207="nulová",J207,0)</f>
        <v>0</v>
      </c>
      <c r="BJ207" s="14" t="s">
        <v>87</v>
      </c>
      <c r="BK207" s="247">
        <f>ROUND(I207*H207,2)</f>
        <v>0</v>
      </c>
      <c r="BL207" s="14" t="s">
        <v>241</v>
      </c>
      <c r="BM207" s="246" t="s">
        <v>801</v>
      </c>
    </row>
    <row r="208" s="2" customFormat="1" ht="24.15" customHeight="1">
      <c r="A208" s="35"/>
      <c r="B208" s="36"/>
      <c r="C208" s="248" t="s">
        <v>494</v>
      </c>
      <c r="D208" s="248" t="s">
        <v>270</v>
      </c>
      <c r="E208" s="249" t="s">
        <v>2951</v>
      </c>
      <c r="F208" s="250" t="s">
        <v>2952</v>
      </c>
      <c r="G208" s="251" t="s">
        <v>1953</v>
      </c>
      <c r="H208" s="252">
        <v>1</v>
      </c>
      <c r="I208" s="253"/>
      <c r="J208" s="254">
        <f>ROUND(I208*H208,2)</f>
        <v>0</v>
      </c>
      <c r="K208" s="255"/>
      <c r="L208" s="256"/>
      <c r="M208" s="257" t="s">
        <v>1</v>
      </c>
      <c r="N208" s="258" t="s">
        <v>40</v>
      </c>
      <c r="O208" s="94"/>
      <c r="P208" s="244">
        <f>O208*H208</f>
        <v>0</v>
      </c>
      <c r="Q208" s="244">
        <v>0</v>
      </c>
      <c r="R208" s="244">
        <f>Q208*H208</f>
        <v>0</v>
      </c>
      <c r="S208" s="244">
        <v>0</v>
      </c>
      <c r="T208" s="245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46" t="s">
        <v>307</v>
      </c>
      <c r="AT208" s="246" t="s">
        <v>270</v>
      </c>
      <c r="AU208" s="246" t="s">
        <v>81</v>
      </c>
      <c r="AY208" s="14" t="s">
        <v>177</v>
      </c>
      <c r="BE208" s="247">
        <f>IF(N208="základná",J208,0)</f>
        <v>0</v>
      </c>
      <c r="BF208" s="247">
        <f>IF(N208="znížená",J208,0)</f>
        <v>0</v>
      </c>
      <c r="BG208" s="247">
        <f>IF(N208="zákl. prenesená",J208,0)</f>
        <v>0</v>
      </c>
      <c r="BH208" s="247">
        <f>IF(N208="zníž. prenesená",J208,0)</f>
        <v>0</v>
      </c>
      <c r="BI208" s="247">
        <f>IF(N208="nulová",J208,0)</f>
        <v>0</v>
      </c>
      <c r="BJ208" s="14" t="s">
        <v>87</v>
      </c>
      <c r="BK208" s="247">
        <f>ROUND(I208*H208,2)</f>
        <v>0</v>
      </c>
      <c r="BL208" s="14" t="s">
        <v>241</v>
      </c>
      <c r="BM208" s="246" t="s">
        <v>809</v>
      </c>
    </row>
    <row r="209" s="2" customFormat="1" ht="24.15" customHeight="1">
      <c r="A209" s="35"/>
      <c r="B209" s="36"/>
      <c r="C209" s="248" t="s">
        <v>498</v>
      </c>
      <c r="D209" s="248" t="s">
        <v>270</v>
      </c>
      <c r="E209" s="249" t="s">
        <v>2953</v>
      </c>
      <c r="F209" s="250" t="s">
        <v>2954</v>
      </c>
      <c r="G209" s="251" t="s">
        <v>1953</v>
      </c>
      <c r="H209" s="252">
        <v>1</v>
      </c>
      <c r="I209" s="253"/>
      <c r="J209" s="254">
        <f>ROUND(I209*H209,2)</f>
        <v>0</v>
      </c>
      <c r="K209" s="255"/>
      <c r="L209" s="256"/>
      <c r="M209" s="257" t="s">
        <v>1</v>
      </c>
      <c r="N209" s="258" t="s">
        <v>40</v>
      </c>
      <c r="O209" s="94"/>
      <c r="P209" s="244">
        <f>O209*H209</f>
        <v>0</v>
      </c>
      <c r="Q209" s="244">
        <v>0</v>
      </c>
      <c r="R209" s="244">
        <f>Q209*H209</f>
        <v>0</v>
      </c>
      <c r="S209" s="244">
        <v>0</v>
      </c>
      <c r="T209" s="245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46" t="s">
        <v>307</v>
      </c>
      <c r="AT209" s="246" t="s">
        <v>270</v>
      </c>
      <c r="AU209" s="246" t="s">
        <v>81</v>
      </c>
      <c r="AY209" s="14" t="s">
        <v>177</v>
      </c>
      <c r="BE209" s="247">
        <f>IF(N209="základná",J209,0)</f>
        <v>0</v>
      </c>
      <c r="BF209" s="247">
        <f>IF(N209="znížená",J209,0)</f>
        <v>0</v>
      </c>
      <c r="BG209" s="247">
        <f>IF(N209="zákl. prenesená",J209,0)</f>
        <v>0</v>
      </c>
      <c r="BH209" s="247">
        <f>IF(N209="zníž. prenesená",J209,0)</f>
        <v>0</v>
      </c>
      <c r="BI209" s="247">
        <f>IF(N209="nulová",J209,0)</f>
        <v>0</v>
      </c>
      <c r="BJ209" s="14" t="s">
        <v>87</v>
      </c>
      <c r="BK209" s="247">
        <f>ROUND(I209*H209,2)</f>
        <v>0</v>
      </c>
      <c r="BL209" s="14" t="s">
        <v>241</v>
      </c>
      <c r="BM209" s="246" t="s">
        <v>817</v>
      </c>
    </row>
    <row r="210" s="2" customFormat="1" ht="24.15" customHeight="1">
      <c r="A210" s="35"/>
      <c r="B210" s="36"/>
      <c r="C210" s="248" t="s">
        <v>502</v>
      </c>
      <c r="D210" s="248" t="s">
        <v>270</v>
      </c>
      <c r="E210" s="249" t="s">
        <v>2955</v>
      </c>
      <c r="F210" s="250" t="s">
        <v>2956</v>
      </c>
      <c r="G210" s="251" t="s">
        <v>1953</v>
      </c>
      <c r="H210" s="252">
        <v>2</v>
      </c>
      <c r="I210" s="253"/>
      <c r="J210" s="254">
        <f>ROUND(I210*H210,2)</f>
        <v>0</v>
      </c>
      <c r="K210" s="255"/>
      <c r="L210" s="256"/>
      <c r="M210" s="257" t="s">
        <v>1</v>
      </c>
      <c r="N210" s="258" t="s">
        <v>40</v>
      </c>
      <c r="O210" s="94"/>
      <c r="P210" s="244">
        <f>O210*H210</f>
        <v>0</v>
      </c>
      <c r="Q210" s="244">
        <v>0</v>
      </c>
      <c r="R210" s="244">
        <f>Q210*H210</f>
        <v>0</v>
      </c>
      <c r="S210" s="244">
        <v>0</v>
      </c>
      <c r="T210" s="245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46" t="s">
        <v>307</v>
      </c>
      <c r="AT210" s="246" t="s">
        <v>270</v>
      </c>
      <c r="AU210" s="246" t="s">
        <v>81</v>
      </c>
      <c r="AY210" s="14" t="s">
        <v>177</v>
      </c>
      <c r="BE210" s="247">
        <f>IF(N210="základná",J210,0)</f>
        <v>0</v>
      </c>
      <c r="BF210" s="247">
        <f>IF(N210="znížená",J210,0)</f>
        <v>0</v>
      </c>
      <c r="BG210" s="247">
        <f>IF(N210="zákl. prenesená",J210,0)</f>
        <v>0</v>
      </c>
      <c r="BH210" s="247">
        <f>IF(N210="zníž. prenesená",J210,0)</f>
        <v>0</v>
      </c>
      <c r="BI210" s="247">
        <f>IF(N210="nulová",J210,0)</f>
        <v>0</v>
      </c>
      <c r="BJ210" s="14" t="s">
        <v>87</v>
      </c>
      <c r="BK210" s="247">
        <f>ROUND(I210*H210,2)</f>
        <v>0</v>
      </c>
      <c r="BL210" s="14" t="s">
        <v>241</v>
      </c>
      <c r="BM210" s="246" t="s">
        <v>825</v>
      </c>
    </row>
    <row r="211" s="2" customFormat="1" ht="24.15" customHeight="1">
      <c r="A211" s="35"/>
      <c r="B211" s="36"/>
      <c r="C211" s="248" t="s">
        <v>506</v>
      </c>
      <c r="D211" s="248" t="s">
        <v>270</v>
      </c>
      <c r="E211" s="249" t="s">
        <v>2957</v>
      </c>
      <c r="F211" s="250" t="s">
        <v>2958</v>
      </c>
      <c r="G211" s="251" t="s">
        <v>1953</v>
      </c>
      <c r="H211" s="252">
        <v>1</v>
      </c>
      <c r="I211" s="253"/>
      <c r="J211" s="254">
        <f>ROUND(I211*H211,2)</f>
        <v>0</v>
      </c>
      <c r="K211" s="255"/>
      <c r="L211" s="256"/>
      <c r="M211" s="257" t="s">
        <v>1</v>
      </c>
      <c r="N211" s="258" t="s">
        <v>40</v>
      </c>
      <c r="O211" s="94"/>
      <c r="P211" s="244">
        <f>O211*H211</f>
        <v>0</v>
      </c>
      <c r="Q211" s="244">
        <v>0</v>
      </c>
      <c r="R211" s="244">
        <f>Q211*H211</f>
        <v>0</v>
      </c>
      <c r="S211" s="244">
        <v>0</v>
      </c>
      <c r="T211" s="245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46" t="s">
        <v>307</v>
      </c>
      <c r="AT211" s="246" t="s">
        <v>270</v>
      </c>
      <c r="AU211" s="246" t="s">
        <v>81</v>
      </c>
      <c r="AY211" s="14" t="s">
        <v>177</v>
      </c>
      <c r="BE211" s="247">
        <f>IF(N211="základná",J211,0)</f>
        <v>0</v>
      </c>
      <c r="BF211" s="247">
        <f>IF(N211="znížená",J211,0)</f>
        <v>0</v>
      </c>
      <c r="BG211" s="247">
        <f>IF(N211="zákl. prenesená",J211,0)</f>
        <v>0</v>
      </c>
      <c r="BH211" s="247">
        <f>IF(N211="zníž. prenesená",J211,0)</f>
        <v>0</v>
      </c>
      <c r="BI211" s="247">
        <f>IF(N211="nulová",J211,0)</f>
        <v>0</v>
      </c>
      <c r="BJ211" s="14" t="s">
        <v>87</v>
      </c>
      <c r="BK211" s="247">
        <f>ROUND(I211*H211,2)</f>
        <v>0</v>
      </c>
      <c r="BL211" s="14" t="s">
        <v>241</v>
      </c>
      <c r="BM211" s="246" t="s">
        <v>833</v>
      </c>
    </row>
    <row r="212" s="2" customFormat="1" ht="24.15" customHeight="1">
      <c r="A212" s="35"/>
      <c r="B212" s="36"/>
      <c r="C212" s="248" t="s">
        <v>510</v>
      </c>
      <c r="D212" s="248" t="s">
        <v>270</v>
      </c>
      <c r="E212" s="249" t="s">
        <v>2959</v>
      </c>
      <c r="F212" s="250" t="s">
        <v>2960</v>
      </c>
      <c r="G212" s="251" t="s">
        <v>1953</v>
      </c>
      <c r="H212" s="252">
        <v>13</v>
      </c>
      <c r="I212" s="253"/>
      <c r="J212" s="254">
        <f>ROUND(I212*H212,2)</f>
        <v>0</v>
      </c>
      <c r="K212" s="255"/>
      <c r="L212" s="256"/>
      <c r="M212" s="257" t="s">
        <v>1</v>
      </c>
      <c r="N212" s="258" t="s">
        <v>40</v>
      </c>
      <c r="O212" s="94"/>
      <c r="P212" s="244">
        <f>O212*H212</f>
        <v>0</v>
      </c>
      <c r="Q212" s="244">
        <v>0</v>
      </c>
      <c r="R212" s="244">
        <f>Q212*H212</f>
        <v>0</v>
      </c>
      <c r="S212" s="244">
        <v>0</v>
      </c>
      <c r="T212" s="245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46" t="s">
        <v>307</v>
      </c>
      <c r="AT212" s="246" t="s">
        <v>270</v>
      </c>
      <c r="AU212" s="246" t="s">
        <v>81</v>
      </c>
      <c r="AY212" s="14" t="s">
        <v>177</v>
      </c>
      <c r="BE212" s="247">
        <f>IF(N212="základná",J212,0)</f>
        <v>0</v>
      </c>
      <c r="BF212" s="247">
        <f>IF(N212="znížená",J212,0)</f>
        <v>0</v>
      </c>
      <c r="BG212" s="247">
        <f>IF(N212="zákl. prenesená",J212,0)</f>
        <v>0</v>
      </c>
      <c r="BH212" s="247">
        <f>IF(N212="zníž. prenesená",J212,0)</f>
        <v>0</v>
      </c>
      <c r="BI212" s="247">
        <f>IF(N212="nulová",J212,0)</f>
        <v>0</v>
      </c>
      <c r="BJ212" s="14" t="s">
        <v>87</v>
      </c>
      <c r="BK212" s="247">
        <f>ROUND(I212*H212,2)</f>
        <v>0</v>
      </c>
      <c r="BL212" s="14" t="s">
        <v>241</v>
      </c>
      <c r="BM212" s="246" t="s">
        <v>841</v>
      </c>
    </row>
    <row r="213" s="2" customFormat="1" ht="24.15" customHeight="1">
      <c r="A213" s="35"/>
      <c r="B213" s="36"/>
      <c r="C213" s="248" t="s">
        <v>514</v>
      </c>
      <c r="D213" s="248" t="s">
        <v>270</v>
      </c>
      <c r="E213" s="249" t="s">
        <v>2961</v>
      </c>
      <c r="F213" s="250" t="s">
        <v>2962</v>
      </c>
      <c r="G213" s="251" t="s">
        <v>1953</v>
      </c>
      <c r="H213" s="252">
        <v>1</v>
      </c>
      <c r="I213" s="253"/>
      <c r="J213" s="254">
        <f>ROUND(I213*H213,2)</f>
        <v>0</v>
      </c>
      <c r="K213" s="255"/>
      <c r="L213" s="256"/>
      <c r="M213" s="257" t="s">
        <v>1</v>
      </c>
      <c r="N213" s="258" t="s">
        <v>40</v>
      </c>
      <c r="O213" s="94"/>
      <c r="P213" s="244">
        <f>O213*H213</f>
        <v>0</v>
      </c>
      <c r="Q213" s="244">
        <v>0</v>
      </c>
      <c r="R213" s="244">
        <f>Q213*H213</f>
        <v>0</v>
      </c>
      <c r="S213" s="244">
        <v>0</v>
      </c>
      <c r="T213" s="245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46" t="s">
        <v>307</v>
      </c>
      <c r="AT213" s="246" t="s">
        <v>270</v>
      </c>
      <c r="AU213" s="246" t="s">
        <v>81</v>
      </c>
      <c r="AY213" s="14" t="s">
        <v>177</v>
      </c>
      <c r="BE213" s="247">
        <f>IF(N213="základná",J213,0)</f>
        <v>0</v>
      </c>
      <c r="BF213" s="247">
        <f>IF(N213="znížená",J213,0)</f>
        <v>0</v>
      </c>
      <c r="BG213" s="247">
        <f>IF(N213="zákl. prenesená",J213,0)</f>
        <v>0</v>
      </c>
      <c r="BH213" s="247">
        <f>IF(N213="zníž. prenesená",J213,0)</f>
        <v>0</v>
      </c>
      <c r="BI213" s="247">
        <f>IF(N213="nulová",J213,0)</f>
        <v>0</v>
      </c>
      <c r="BJ213" s="14" t="s">
        <v>87</v>
      </c>
      <c r="BK213" s="247">
        <f>ROUND(I213*H213,2)</f>
        <v>0</v>
      </c>
      <c r="BL213" s="14" t="s">
        <v>241</v>
      </c>
      <c r="BM213" s="246" t="s">
        <v>849</v>
      </c>
    </row>
    <row r="214" s="2" customFormat="1" ht="24.15" customHeight="1">
      <c r="A214" s="35"/>
      <c r="B214" s="36"/>
      <c r="C214" s="248" t="s">
        <v>518</v>
      </c>
      <c r="D214" s="248" t="s">
        <v>270</v>
      </c>
      <c r="E214" s="249" t="s">
        <v>2963</v>
      </c>
      <c r="F214" s="250" t="s">
        <v>2964</v>
      </c>
      <c r="G214" s="251" t="s">
        <v>1953</v>
      </c>
      <c r="H214" s="252">
        <v>1</v>
      </c>
      <c r="I214" s="253"/>
      <c r="J214" s="254">
        <f>ROUND(I214*H214,2)</f>
        <v>0</v>
      </c>
      <c r="K214" s="255"/>
      <c r="L214" s="256"/>
      <c r="M214" s="257" t="s">
        <v>1</v>
      </c>
      <c r="N214" s="258" t="s">
        <v>40</v>
      </c>
      <c r="O214" s="94"/>
      <c r="P214" s="244">
        <f>O214*H214</f>
        <v>0</v>
      </c>
      <c r="Q214" s="244">
        <v>0</v>
      </c>
      <c r="R214" s="244">
        <f>Q214*H214</f>
        <v>0</v>
      </c>
      <c r="S214" s="244">
        <v>0</v>
      </c>
      <c r="T214" s="245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46" t="s">
        <v>307</v>
      </c>
      <c r="AT214" s="246" t="s">
        <v>270</v>
      </c>
      <c r="AU214" s="246" t="s">
        <v>81</v>
      </c>
      <c r="AY214" s="14" t="s">
        <v>177</v>
      </c>
      <c r="BE214" s="247">
        <f>IF(N214="základná",J214,0)</f>
        <v>0</v>
      </c>
      <c r="BF214" s="247">
        <f>IF(N214="znížená",J214,0)</f>
        <v>0</v>
      </c>
      <c r="BG214" s="247">
        <f>IF(N214="zákl. prenesená",J214,0)</f>
        <v>0</v>
      </c>
      <c r="BH214" s="247">
        <f>IF(N214="zníž. prenesená",J214,0)</f>
        <v>0</v>
      </c>
      <c r="BI214" s="247">
        <f>IF(N214="nulová",J214,0)</f>
        <v>0</v>
      </c>
      <c r="BJ214" s="14" t="s">
        <v>87</v>
      </c>
      <c r="BK214" s="247">
        <f>ROUND(I214*H214,2)</f>
        <v>0</v>
      </c>
      <c r="BL214" s="14" t="s">
        <v>241</v>
      </c>
      <c r="BM214" s="246" t="s">
        <v>857</v>
      </c>
    </row>
    <row r="215" s="2" customFormat="1" ht="24.15" customHeight="1">
      <c r="A215" s="35"/>
      <c r="B215" s="36"/>
      <c r="C215" s="248" t="s">
        <v>522</v>
      </c>
      <c r="D215" s="248" t="s">
        <v>270</v>
      </c>
      <c r="E215" s="249" t="s">
        <v>2965</v>
      </c>
      <c r="F215" s="250" t="s">
        <v>2966</v>
      </c>
      <c r="G215" s="251" t="s">
        <v>1953</v>
      </c>
      <c r="H215" s="252">
        <v>1</v>
      </c>
      <c r="I215" s="253"/>
      <c r="J215" s="254">
        <f>ROUND(I215*H215,2)</f>
        <v>0</v>
      </c>
      <c r="K215" s="255"/>
      <c r="L215" s="256"/>
      <c r="M215" s="257" t="s">
        <v>1</v>
      </c>
      <c r="N215" s="258" t="s">
        <v>40</v>
      </c>
      <c r="O215" s="94"/>
      <c r="P215" s="244">
        <f>O215*H215</f>
        <v>0</v>
      </c>
      <c r="Q215" s="244">
        <v>0</v>
      </c>
      <c r="R215" s="244">
        <f>Q215*H215</f>
        <v>0</v>
      </c>
      <c r="S215" s="244">
        <v>0</v>
      </c>
      <c r="T215" s="245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46" t="s">
        <v>307</v>
      </c>
      <c r="AT215" s="246" t="s">
        <v>270</v>
      </c>
      <c r="AU215" s="246" t="s">
        <v>81</v>
      </c>
      <c r="AY215" s="14" t="s">
        <v>177</v>
      </c>
      <c r="BE215" s="247">
        <f>IF(N215="základná",J215,0)</f>
        <v>0</v>
      </c>
      <c r="BF215" s="247">
        <f>IF(N215="znížená",J215,0)</f>
        <v>0</v>
      </c>
      <c r="BG215" s="247">
        <f>IF(N215="zákl. prenesená",J215,0)</f>
        <v>0</v>
      </c>
      <c r="BH215" s="247">
        <f>IF(N215="zníž. prenesená",J215,0)</f>
        <v>0</v>
      </c>
      <c r="BI215" s="247">
        <f>IF(N215="nulová",J215,0)</f>
        <v>0</v>
      </c>
      <c r="BJ215" s="14" t="s">
        <v>87</v>
      </c>
      <c r="BK215" s="247">
        <f>ROUND(I215*H215,2)</f>
        <v>0</v>
      </c>
      <c r="BL215" s="14" t="s">
        <v>241</v>
      </c>
      <c r="BM215" s="246" t="s">
        <v>865</v>
      </c>
    </row>
    <row r="216" s="2" customFormat="1" ht="24.15" customHeight="1">
      <c r="A216" s="35"/>
      <c r="B216" s="36"/>
      <c r="C216" s="248" t="s">
        <v>526</v>
      </c>
      <c r="D216" s="248" t="s">
        <v>270</v>
      </c>
      <c r="E216" s="249" t="s">
        <v>2967</v>
      </c>
      <c r="F216" s="250" t="s">
        <v>2968</v>
      </c>
      <c r="G216" s="251" t="s">
        <v>1953</v>
      </c>
      <c r="H216" s="252">
        <v>4</v>
      </c>
      <c r="I216" s="253"/>
      <c r="J216" s="254">
        <f>ROUND(I216*H216,2)</f>
        <v>0</v>
      </c>
      <c r="K216" s="255"/>
      <c r="L216" s="256"/>
      <c r="M216" s="257" t="s">
        <v>1</v>
      </c>
      <c r="N216" s="258" t="s">
        <v>40</v>
      </c>
      <c r="O216" s="94"/>
      <c r="P216" s="244">
        <f>O216*H216</f>
        <v>0</v>
      </c>
      <c r="Q216" s="244">
        <v>0</v>
      </c>
      <c r="R216" s="244">
        <f>Q216*H216</f>
        <v>0</v>
      </c>
      <c r="S216" s="244">
        <v>0</v>
      </c>
      <c r="T216" s="245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46" t="s">
        <v>307</v>
      </c>
      <c r="AT216" s="246" t="s">
        <v>270</v>
      </c>
      <c r="AU216" s="246" t="s">
        <v>81</v>
      </c>
      <c r="AY216" s="14" t="s">
        <v>177</v>
      </c>
      <c r="BE216" s="247">
        <f>IF(N216="základná",J216,0)</f>
        <v>0</v>
      </c>
      <c r="BF216" s="247">
        <f>IF(N216="znížená",J216,0)</f>
        <v>0</v>
      </c>
      <c r="BG216" s="247">
        <f>IF(N216="zákl. prenesená",J216,0)</f>
        <v>0</v>
      </c>
      <c r="BH216" s="247">
        <f>IF(N216="zníž. prenesená",J216,0)</f>
        <v>0</v>
      </c>
      <c r="BI216" s="247">
        <f>IF(N216="nulová",J216,0)</f>
        <v>0</v>
      </c>
      <c r="BJ216" s="14" t="s">
        <v>87</v>
      </c>
      <c r="BK216" s="247">
        <f>ROUND(I216*H216,2)</f>
        <v>0</v>
      </c>
      <c r="BL216" s="14" t="s">
        <v>241</v>
      </c>
      <c r="BM216" s="246" t="s">
        <v>873</v>
      </c>
    </row>
    <row r="217" s="2" customFormat="1" ht="24.15" customHeight="1">
      <c r="A217" s="35"/>
      <c r="B217" s="36"/>
      <c r="C217" s="248" t="s">
        <v>530</v>
      </c>
      <c r="D217" s="248" t="s">
        <v>270</v>
      </c>
      <c r="E217" s="249" t="s">
        <v>2969</v>
      </c>
      <c r="F217" s="250" t="s">
        <v>2970</v>
      </c>
      <c r="G217" s="251" t="s">
        <v>1953</v>
      </c>
      <c r="H217" s="252">
        <v>2</v>
      </c>
      <c r="I217" s="253"/>
      <c r="J217" s="254">
        <f>ROUND(I217*H217,2)</f>
        <v>0</v>
      </c>
      <c r="K217" s="255"/>
      <c r="L217" s="256"/>
      <c r="M217" s="257" t="s">
        <v>1</v>
      </c>
      <c r="N217" s="258" t="s">
        <v>40</v>
      </c>
      <c r="O217" s="94"/>
      <c r="P217" s="244">
        <f>O217*H217</f>
        <v>0</v>
      </c>
      <c r="Q217" s="244">
        <v>0</v>
      </c>
      <c r="R217" s="244">
        <f>Q217*H217</f>
        <v>0</v>
      </c>
      <c r="S217" s="244">
        <v>0</v>
      </c>
      <c r="T217" s="245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46" t="s">
        <v>307</v>
      </c>
      <c r="AT217" s="246" t="s">
        <v>270</v>
      </c>
      <c r="AU217" s="246" t="s">
        <v>81</v>
      </c>
      <c r="AY217" s="14" t="s">
        <v>177</v>
      </c>
      <c r="BE217" s="247">
        <f>IF(N217="základná",J217,0)</f>
        <v>0</v>
      </c>
      <c r="BF217" s="247">
        <f>IF(N217="znížená",J217,0)</f>
        <v>0</v>
      </c>
      <c r="BG217" s="247">
        <f>IF(N217="zákl. prenesená",J217,0)</f>
        <v>0</v>
      </c>
      <c r="BH217" s="247">
        <f>IF(N217="zníž. prenesená",J217,0)</f>
        <v>0</v>
      </c>
      <c r="BI217" s="247">
        <f>IF(N217="nulová",J217,0)</f>
        <v>0</v>
      </c>
      <c r="BJ217" s="14" t="s">
        <v>87</v>
      </c>
      <c r="BK217" s="247">
        <f>ROUND(I217*H217,2)</f>
        <v>0</v>
      </c>
      <c r="BL217" s="14" t="s">
        <v>241</v>
      </c>
      <c r="BM217" s="246" t="s">
        <v>881</v>
      </c>
    </row>
    <row r="218" s="2" customFormat="1" ht="24.15" customHeight="1">
      <c r="A218" s="35"/>
      <c r="B218" s="36"/>
      <c r="C218" s="248" t="s">
        <v>534</v>
      </c>
      <c r="D218" s="248" t="s">
        <v>270</v>
      </c>
      <c r="E218" s="249" t="s">
        <v>2971</v>
      </c>
      <c r="F218" s="250" t="s">
        <v>2972</v>
      </c>
      <c r="G218" s="251" t="s">
        <v>1953</v>
      </c>
      <c r="H218" s="252">
        <v>1</v>
      </c>
      <c r="I218" s="253"/>
      <c r="J218" s="254">
        <f>ROUND(I218*H218,2)</f>
        <v>0</v>
      </c>
      <c r="K218" s="255"/>
      <c r="L218" s="256"/>
      <c r="M218" s="257" t="s">
        <v>1</v>
      </c>
      <c r="N218" s="258" t="s">
        <v>40</v>
      </c>
      <c r="O218" s="94"/>
      <c r="P218" s="244">
        <f>O218*H218</f>
        <v>0</v>
      </c>
      <c r="Q218" s="244">
        <v>0</v>
      </c>
      <c r="R218" s="244">
        <f>Q218*H218</f>
        <v>0</v>
      </c>
      <c r="S218" s="244">
        <v>0</v>
      </c>
      <c r="T218" s="245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46" t="s">
        <v>307</v>
      </c>
      <c r="AT218" s="246" t="s">
        <v>270</v>
      </c>
      <c r="AU218" s="246" t="s">
        <v>81</v>
      </c>
      <c r="AY218" s="14" t="s">
        <v>177</v>
      </c>
      <c r="BE218" s="247">
        <f>IF(N218="základná",J218,0)</f>
        <v>0</v>
      </c>
      <c r="BF218" s="247">
        <f>IF(N218="znížená",J218,0)</f>
        <v>0</v>
      </c>
      <c r="BG218" s="247">
        <f>IF(N218="zákl. prenesená",J218,0)</f>
        <v>0</v>
      </c>
      <c r="BH218" s="247">
        <f>IF(N218="zníž. prenesená",J218,0)</f>
        <v>0</v>
      </c>
      <c r="BI218" s="247">
        <f>IF(N218="nulová",J218,0)</f>
        <v>0</v>
      </c>
      <c r="BJ218" s="14" t="s">
        <v>87</v>
      </c>
      <c r="BK218" s="247">
        <f>ROUND(I218*H218,2)</f>
        <v>0</v>
      </c>
      <c r="BL218" s="14" t="s">
        <v>241</v>
      </c>
      <c r="BM218" s="246" t="s">
        <v>889</v>
      </c>
    </row>
    <row r="219" s="2" customFormat="1" ht="21.75" customHeight="1">
      <c r="A219" s="35"/>
      <c r="B219" s="36"/>
      <c r="C219" s="234" t="s">
        <v>538</v>
      </c>
      <c r="D219" s="234" t="s">
        <v>179</v>
      </c>
      <c r="E219" s="235" t="s">
        <v>2973</v>
      </c>
      <c r="F219" s="236" t="s">
        <v>2974</v>
      </c>
      <c r="G219" s="237" t="s">
        <v>1953</v>
      </c>
      <c r="H219" s="238">
        <v>45</v>
      </c>
      <c r="I219" s="239"/>
      <c r="J219" s="240">
        <f>ROUND(I219*H219,2)</f>
        <v>0</v>
      </c>
      <c r="K219" s="241"/>
      <c r="L219" s="41"/>
      <c r="M219" s="242" t="s">
        <v>1</v>
      </c>
      <c r="N219" s="243" t="s">
        <v>40</v>
      </c>
      <c r="O219" s="94"/>
      <c r="P219" s="244">
        <f>O219*H219</f>
        <v>0</v>
      </c>
      <c r="Q219" s="244">
        <v>0</v>
      </c>
      <c r="R219" s="244">
        <f>Q219*H219</f>
        <v>0</v>
      </c>
      <c r="S219" s="244">
        <v>0</v>
      </c>
      <c r="T219" s="245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46" t="s">
        <v>241</v>
      </c>
      <c r="AT219" s="246" t="s">
        <v>179</v>
      </c>
      <c r="AU219" s="246" t="s">
        <v>81</v>
      </c>
      <c r="AY219" s="14" t="s">
        <v>177</v>
      </c>
      <c r="BE219" s="247">
        <f>IF(N219="základná",J219,0)</f>
        <v>0</v>
      </c>
      <c r="BF219" s="247">
        <f>IF(N219="znížená",J219,0)</f>
        <v>0</v>
      </c>
      <c r="BG219" s="247">
        <f>IF(N219="zákl. prenesená",J219,0)</f>
        <v>0</v>
      </c>
      <c r="BH219" s="247">
        <f>IF(N219="zníž. prenesená",J219,0)</f>
        <v>0</v>
      </c>
      <c r="BI219" s="247">
        <f>IF(N219="nulová",J219,0)</f>
        <v>0</v>
      </c>
      <c r="BJ219" s="14" t="s">
        <v>87</v>
      </c>
      <c r="BK219" s="247">
        <f>ROUND(I219*H219,2)</f>
        <v>0</v>
      </c>
      <c r="BL219" s="14" t="s">
        <v>241</v>
      </c>
      <c r="BM219" s="246" t="s">
        <v>897</v>
      </c>
    </row>
    <row r="220" s="2" customFormat="1" ht="24.15" customHeight="1">
      <c r="A220" s="35"/>
      <c r="B220" s="36"/>
      <c r="C220" s="234" t="s">
        <v>542</v>
      </c>
      <c r="D220" s="234" t="s">
        <v>179</v>
      </c>
      <c r="E220" s="235" t="s">
        <v>2975</v>
      </c>
      <c r="F220" s="236" t="s">
        <v>2976</v>
      </c>
      <c r="G220" s="237" t="s">
        <v>2040</v>
      </c>
      <c r="H220" s="238">
        <v>4</v>
      </c>
      <c r="I220" s="239"/>
      <c r="J220" s="240">
        <f>ROUND(I220*H220,2)</f>
        <v>0</v>
      </c>
      <c r="K220" s="241"/>
      <c r="L220" s="41"/>
      <c r="M220" s="242" t="s">
        <v>1</v>
      </c>
      <c r="N220" s="243" t="s">
        <v>40</v>
      </c>
      <c r="O220" s="94"/>
      <c r="P220" s="244">
        <f>O220*H220</f>
        <v>0</v>
      </c>
      <c r="Q220" s="244">
        <v>0</v>
      </c>
      <c r="R220" s="244">
        <f>Q220*H220</f>
        <v>0</v>
      </c>
      <c r="S220" s="244">
        <v>0</v>
      </c>
      <c r="T220" s="245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46" t="s">
        <v>241</v>
      </c>
      <c r="AT220" s="246" t="s">
        <v>179</v>
      </c>
      <c r="AU220" s="246" t="s">
        <v>81</v>
      </c>
      <c r="AY220" s="14" t="s">
        <v>177</v>
      </c>
      <c r="BE220" s="247">
        <f>IF(N220="základná",J220,0)</f>
        <v>0</v>
      </c>
      <c r="BF220" s="247">
        <f>IF(N220="znížená",J220,0)</f>
        <v>0</v>
      </c>
      <c r="BG220" s="247">
        <f>IF(N220="zákl. prenesená",J220,0)</f>
        <v>0</v>
      </c>
      <c r="BH220" s="247">
        <f>IF(N220="zníž. prenesená",J220,0)</f>
        <v>0</v>
      </c>
      <c r="BI220" s="247">
        <f>IF(N220="nulová",J220,0)</f>
        <v>0</v>
      </c>
      <c r="BJ220" s="14" t="s">
        <v>87</v>
      </c>
      <c r="BK220" s="247">
        <f>ROUND(I220*H220,2)</f>
        <v>0</v>
      </c>
      <c r="BL220" s="14" t="s">
        <v>241</v>
      </c>
      <c r="BM220" s="246" t="s">
        <v>905</v>
      </c>
    </row>
    <row r="221" s="2" customFormat="1" ht="24.15" customHeight="1">
      <c r="A221" s="35"/>
      <c r="B221" s="36"/>
      <c r="C221" s="248" t="s">
        <v>546</v>
      </c>
      <c r="D221" s="248" t="s">
        <v>270</v>
      </c>
      <c r="E221" s="249" t="s">
        <v>2977</v>
      </c>
      <c r="F221" s="250" t="s">
        <v>2978</v>
      </c>
      <c r="G221" s="251" t="s">
        <v>1953</v>
      </c>
      <c r="H221" s="252">
        <v>4</v>
      </c>
      <c r="I221" s="253"/>
      <c r="J221" s="254">
        <f>ROUND(I221*H221,2)</f>
        <v>0</v>
      </c>
      <c r="K221" s="255"/>
      <c r="L221" s="256"/>
      <c r="M221" s="257" t="s">
        <v>1</v>
      </c>
      <c r="N221" s="258" t="s">
        <v>40</v>
      </c>
      <c r="O221" s="94"/>
      <c r="P221" s="244">
        <f>O221*H221</f>
        <v>0</v>
      </c>
      <c r="Q221" s="244">
        <v>0</v>
      </c>
      <c r="R221" s="244">
        <f>Q221*H221</f>
        <v>0</v>
      </c>
      <c r="S221" s="244">
        <v>0</v>
      </c>
      <c r="T221" s="245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46" t="s">
        <v>307</v>
      </c>
      <c r="AT221" s="246" t="s">
        <v>270</v>
      </c>
      <c r="AU221" s="246" t="s">
        <v>81</v>
      </c>
      <c r="AY221" s="14" t="s">
        <v>177</v>
      </c>
      <c r="BE221" s="247">
        <f>IF(N221="základná",J221,0)</f>
        <v>0</v>
      </c>
      <c r="BF221" s="247">
        <f>IF(N221="znížená",J221,0)</f>
        <v>0</v>
      </c>
      <c r="BG221" s="247">
        <f>IF(N221="zákl. prenesená",J221,0)</f>
        <v>0</v>
      </c>
      <c r="BH221" s="247">
        <f>IF(N221="zníž. prenesená",J221,0)</f>
        <v>0</v>
      </c>
      <c r="BI221" s="247">
        <f>IF(N221="nulová",J221,0)</f>
        <v>0</v>
      </c>
      <c r="BJ221" s="14" t="s">
        <v>87</v>
      </c>
      <c r="BK221" s="247">
        <f>ROUND(I221*H221,2)</f>
        <v>0</v>
      </c>
      <c r="BL221" s="14" t="s">
        <v>241</v>
      </c>
      <c r="BM221" s="246" t="s">
        <v>913</v>
      </c>
    </row>
    <row r="222" s="2" customFormat="1" ht="16.5" customHeight="1">
      <c r="A222" s="35"/>
      <c r="B222" s="36"/>
      <c r="C222" s="234" t="s">
        <v>550</v>
      </c>
      <c r="D222" s="234" t="s">
        <v>179</v>
      </c>
      <c r="E222" s="235" t="s">
        <v>2979</v>
      </c>
      <c r="F222" s="236" t="s">
        <v>2980</v>
      </c>
      <c r="G222" s="237" t="s">
        <v>2024</v>
      </c>
      <c r="H222" s="238">
        <v>40</v>
      </c>
      <c r="I222" s="239"/>
      <c r="J222" s="240">
        <f>ROUND(I222*H222,2)</f>
        <v>0</v>
      </c>
      <c r="K222" s="241"/>
      <c r="L222" s="41"/>
      <c r="M222" s="242" t="s">
        <v>1</v>
      </c>
      <c r="N222" s="243" t="s">
        <v>40</v>
      </c>
      <c r="O222" s="94"/>
      <c r="P222" s="244">
        <f>O222*H222</f>
        <v>0</v>
      </c>
      <c r="Q222" s="244">
        <v>0</v>
      </c>
      <c r="R222" s="244">
        <f>Q222*H222</f>
        <v>0</v>
      </c>
      <c r="S222" s="244">
        <v>0</v>
      </c>
      <c r="T222" s="245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46" t="s">
        <v>241</v>
      </c>
      <c r="AT222" s="246" t="s">
        <v>179</v>
      </c>
      <c r="AU222" s="246" t="s">
        <v>81</v>
      </c>
      <c r="AY222" s="14" t="s">
        <v>177</v>
      </c>
      <c r="BE222" s="247">
        <f>IF(N222="základná",J222,0)</f>
        <v>0</v>
      </c>
      <c r="BF222" s="247">
        <f>IF(N222="znížená",J222,0)</f>
        <v>0</v>
      </c>
      <c r="BG222" s="247">
        <f>IF(N222="zákl. prenesená",J222,0)</f>
        <v>0</v>
      </c>
      <c r="BH222" s="247">
        <f>IF(N222="zníž. prenesená",J222,0)</f>
        <v>0</v>
      </c>
      <c r="BI222" s="247">
        <f>IF(N222="nulová",J222,0)</f>
        <v>0</v>
      </c>
      <c r="BJ222" s="14" t="s">
        <v>87</v>
      </c>
      <c r="BK222" s="247">
        <f>ROUND(I222*H222,2)</f>
        <v>0</v>
      </c>
      <c r="BL222" s="14" t="s">
        <v>241</v>
      </c>
      <c r="BM222" s="246" t="s">
        <v>922</v>
      </c>
    </row>
    <row r="223" s="2" customFormat="1" ht="24.15" customHeight="1">
      <c r="A223" s="35"/>
      <c r="B223" s="36"/>
      <c r="C223" s="234" t="s">
        <v>554</v>
      </c>
      <c r="D223" s="234" t="s">
        <v>179</v>
      </c>
      <c r="E223" s="235" t="s">
        <v>2981</v>
      </c>
      <c r="F223" s="236" t="s">
        <v>2982</v>
      </c>
      <c r="G223" s="237" t="s">
        <v>263</v>
      </c>
      <c r="H223" s="238">
        <v>1.6879999999999999</v>
      </c>
      <c r="I223" s="239"/>
      <c r="J223" s="240">
        <f>ROUND(I223*H223,2)</f>
        <v>0</v>
      </c>
      <c r="K223" s="241"/>
      <c r="L223" s="41"/>
      <c r="M223" s="260" t="s">
        <v>1</v>
      </c>
      <c r="N223" s="261" t="s">
        <v>40</v>
      </c>
      <c r="O223" s="262"/>
      <c r="P223" s="263">
        <f>O223*H223</f>
        <v>0</v>
      </c>
      <c r="Q223" s="263">
        <v>0</v>
      </c>
      <c r="R223" s="263">
        <f>Q223*H223</f>
        <v>0</v>
      </c>
      <c r="S223" s="263">
        <v>0</v>
      </c>
      <c r="T223" s="264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46" t="s">
        <v>241</v>
      </c>
      <c r="AT223" s="246" t="s">
        <v>179</v>
      </c>
      <c r="AU223" s="246" t="s">
        <v>81</v>
      </c>
      <c r="AY223" s="14" t="s">
        <v>177</v>
      </c>
      <c r="BE223" s="247">
        <f>IF(N223="základná",J223,0)</f>
        <v>0</v>
      </c>
      <c r="BF223" s="247">
        <f>IF(N223="znížená",J223,0)</f>
        <v>0</v>
      </c>
      <c r="BG223" s="247">
        <f>IF(N223="zákl. prenesená",J223,0)</f>
        <v>0</v>
      </c>
      <c r="BH223" s="247">
        <f>IF(N223="zníž. prenesená",J223,0)</f>
        <v>0</v>
      </c>
      <c r="BI223" s="247">
        <f>IF(N223="nulová",J223,0)</f>
        <v>0</v>
      </c>
      <c r="BJ223" s="14" t="s">
        <v>87</v>
      </c>
      <c r="BK223" s="247">
        <f>ROUND(I223*H223,2)</f>
        <v>0</v>
      </c>
      <c r="BL223" s="14" t="s">
        <v>241</v>
      </c>
      <c r="BM223" s="246" t="s">
        <v>930</v>
      </c>
    </row>
    <row r="224" s="2" customFormat="1" ht="6.96" customHeight="1">
      <c r="A224" s="35"/>
      <c r="B224" s="69"/>
      <c r="C224" s="70"/>
      <c r="D224" s="70"/>
      <c r="E224" s="70"/>
      <c r="F224" s="70"/>
      <c r="G224" s="70"/>
      <c r="H224" s="70"/>
      <c r="I224" s="70"/>
      <c r="J224" s="70"/>
      <c r="K224" s="70"/>
      <c r="L224" s="41"/>
      <c r="M224" s="35"/>
      <c r="O224" s="35"/>
      <c r="P224" s="35"/>
      <c r="Q224" s="35"/>
      <c r="R224" s="35"/>
      <c r="S224" s="35"/>
      <c r="T224" s="35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</row>
  </sheetData>
  <sheetProtection sheet="1" autoFilter="0" formatColumns="0" formatRows="0" objects="1" scenarios="1" spinCount="100000" saltValue="GUA/z1gVvrACEOGnlzpYDzuTLoTQlyP7sWyDIxcKJdwxZYYoXdznXvAoQXnbz7jWZEwtAUjo0Uc80HSV/WSpzA==" hashValue="0cuh0xbmsd83zRvH/JtbRYLtavhr4FCzeNzzCXh+Bj06iBDmj2Bl7egDj8FYFOPY56WEiI1NQcP6tysSGYqrKg==" algorithmName="SHA-512" password="CC35"/>
  <autoFilter ref="C124:K22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106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17"/>
      <c r="AT3" s="14" t="s">
        <v>74</v>
      </c>
    </row>
    <row r="4" s="1" customFormat="1" ht="24.96" customHeight="1">
      <c r="B4" s="17"/>
      <c r="D4" s="151" t="s">
        <v>122</v>
      </c>
      <c r="L4" s="17"/>
      <c r="M4" s="15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53" t="s">
        <v>15</v>
      </c>
      <c r="L6" s="17"/>
    </row>
    <row r="7" s="1" customFormat="1" ht="16.5" customHeight="1">
      <c r="B7" s="17"/>
      <c r="E7" s="154" t="str">
        <f>'Rekapitulácia stavby'!K6</f>
        <v>Prístavba základnej školy Suchá nad Parnou</v>
      </c>
      <c r="F7" s="153"/>
      <c r="G7" s="153"/>
      <c r="H7" s="153"/>
      <c r="L7" s="17"/>
    </row>
    <row r="8" s="1" customFormat="1" ht="12" customHeight="1">
      <c r="B8" s="17"/>
      <c r="D8" s="153" t="s">
        <v>123</v>
      </c>
      <c r="L8" s="17"/>
    </row>
    <row r="9" s="2" customFormat="1" ht="16.5" customHeight="1">
      <c r="A9" s="35"/>
      <c r="B9" s="41"/>
      <c r="C9" s="35"/>
      <c r="D9" s="35"/>
      <c r="E9" s="154" t="s">
        <v>124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53" t="s">
        <v>125</v>
      </c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5" t="s">
        <v>2983</v>
      </c>
      <c r="F11" s="35"/>
      <c r="G11" s="35"/>
      <c r="H11" s="35"/>
      <c r="I11" s="35"/>
      <c r="J11" s="35"/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53" t="s">
        <v>17</v>
      </c>
      <c r="E13" s="35"/>
      <c r="F13" s="144" t="s">
        <v>1</v>
      </c>
      <c r="G13" s="35"/>
      <c r="H13" s="35"/>
      <c r="I13" s="153" t="s">
        <v>18</v>
      </c>
      <c r="J13" s="144" t="s">
        <v>1</v>
      </c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53" t="s">
        <v>19</v>
      </c>
      <c r="E14" s="35"/>
      <c r="F14" s="144" t="s">
        <v>20</v>
      </c>
      <c r="G14" s="35"/>
      <c r="H14" s="35"/>
      <c r="I14" s="153" t="s">
        <v>21</v>
      </c>
      <c r="J14" s="156" t="str">
        <f>'Rekapitulácia stavby'!AN8</f>
        <v>9. 2. 2022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53" t="s">
        <v>23</v>
      </c>
      <c r="E16" s="35"/>
      <c r="F16" s="35"/>
      <c r="G16" s="35"/>
      <c r="H16" s="35"/>
      <c r="I16" s="153" t="s">
        <v>24</v>
      </c>
      <c r="J16" s="144" t="str">
        <f>IF('Rekapitulácia stavby'!AN10="","",'Rekapitulácia stavby'!AN10)</f>
        <v/>
      </c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44" t="str">
        <f>IF('Rekapitulácia stavby'!E11="","",'Rekapitulácia stavby'!E11)</f>
        <v>Obec Suchá nad Parnou</v>
      </c>
      <c r="F17" s="35"/>
      <c r="G17" s="35"/>
      <c r="H17" s="35"/>
      <c r="I17" s="153" t="s">
        <v>26</v>
      </c>
      <c r="J17" s="144" t="str">
        <f>IF('Rekapitulácia stavby'!AN11="","",'Rekapitulácia stavby'!AN11)</f>
        <v/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53" t="s">
        <v>27</v>
      </c>
      <c r="E19" s="35"/>
      <c r="F19" s="35"/>
      <c r="G19" s="35"/>
      <c r="H19" s="35"/>
      <c r="I19" s="153" t="s">
        <v>24</v>
      </c>
      <c r="J19" s="30" t="str">
        <f>'Rekapitulácia stavby'!AN13</f>
        <v>Vyplň údaj</v>
      </c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'Rekapitulácia stavby'!E14</f>
        <v>Vyplň údaj</v>
      </c>
      <c r="F20" s="144"/>
      <c r="G20" s="144"/>
      <c r="H20" s="144"/>
      <c r="I20" s="153" t="s">
        <v>26</v>
      </c>
      <c r="J20" s="30" t="str">
        <f>'Rekapitulácia stavby'!AN14</f>
        <v>Vyplň údaj</v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53" t="s">
        <v>29</v>
      </c>
      <c r="E22" s="35"/>
      <c r="F22" s="35"/>
      <c r="G22" s="35"/>
      <c r="H22" s="35"/>
      <c r="I22" s="153" t="s">
        <v>24</v>
      </c>
      <c r="J22" s="144" t="str">
        <f>IF('Rekapitulácia stavby'!AN16="","",'Rekapitulácia stavby'!AN16)</f>
        <v/>
      </c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44" t="str">
        <f>IF('Rekapitulácia stavby'!E17="","",'Rekapitulácia stavby'!E17)</f>
        <v xml:space="preserve">Ing.arch.  Martin Holeš</v>
      </c>
      <c r="F23" s="35"/>
      <c r="G23" s="35"/>
      <c r="H23" s="35"/>
      <c r="I23" s="153" t="s">
        <v>26</v>
      </c>
      <c r="J23" s="144" t="str">
        <f>IF('Rekapitulácia stavby'!AN17="","",'Rekapitulácia stavby'!AN17)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53" t="s">
        <v>32</v>
      </c>
      <c r="E25" s="35"/>
      <c r="F25" s="35"/>
      <c r="G25" s="35"/>
      <c r="H25" s="35"/>
      <c r="I25" s="153" t="s">
        <v>24</v>
      </c>
      <c r="J25" s="144" t="str">
        <f>IF('Rekapitulácia stavby'!AN19="","",'Rekapitulácia stavby'!AN19)</f>
        <v/>
      </c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44" t="str">
        <f>IF('Rekapitulácia stavby'!E20="","",'Rekapitulácia stavby'!E20)</f>
        <v xml:space="preserve"> </v>
      </c>
      <c r="F26" s="35"/>
      <c r="G26" s="35"/>
      <c r="H26" s="35"/>
      <c r="I26" s="153" t="s">
        <v>26</v>
      </c>
      <c r="J26" s="144" t="str">
        <f>IF('Rekapitulácia stavby'!AN20="","",'Rekapitulácia stavby'!AN20)</f>
        <v/>
      </c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6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53" t="s">
        <v>33</v>
      </c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7"/>
      <c r="B29" s="158"/>
      <c r="C29" s="157"/>
      <c r="D29" s="157"/>
      <c r="E29" s="159" t="s">
        <v>1</v>
      </c>
      <c r="F29" s="159"/>
      <c r="G29" s="159"/>
      <c r="H29" s="159"/>
      <c r="I29" s="157"/>
      <c r="J29" s="157"/>
      <c r="K29" s="157"/>
      <c r="L29" s="160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61"/>
      <c r="E31" s="161"/>
      <c r="F31" s="161"/>
      <c r="G31" s="161"/>
      <c r="H31" s="161"/>
      <c r="I31" s="161"/>
      <c r="J31" s="161"/>
      <c r="K31" s="161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62" t="s">
        <v>34</v>
      </c>
      <c r="E32" s="35"/>
      <c r="F32" s="35"/>
      <c r="G32" s="35"/>
      <c r="H32" s="35"/>
      <c r="I32" s="35"/>
      <c r="J32" s="163">
        <f>ROUND(J125, 2)</f>
        <v>0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61"/>
      <c r="E33" s="161"/>
      <c r="F33" s="161"/>
      <c r="G33" s="161"/>
      <c r="H33" s="161"/>
      <c r="I33" s="161"/>
      <c r="J33" s="161"/>
      <c r="K33" s="161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64" t="s">
        <v>36</v>
      </c>
      <c r="G34" s="35"/>
      <c r="H34" s="35"/>
      <c r="I34" s="164" t="s">
        <v>35</v>
      </c>
      <c r="J34" s="164" t="s">
        <v>37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65" t="s">
        <v>38</v>
      </c>
      <c r="E35" s="166" t="s">
        <v>39</v>
      </c>
      <c r="F35" s="167">
        <f>ROUND((SUM(BE125:BE199)),  2)</f>
        <v>0</v>
      </c>
      <c r="G35" s="168"/>
      <c r="H35" s="168"/>
      <c r="I35" s="169">
        <v>0.20000000000000001</v>
      </c>
      <c r="J35" s="167">
        <f>ROUND(((SUM(BE125:BE199))*I35),  2)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66" t="s">
        <v>40</v>
      </c>
      <c r="F36" s="167">
        <f>ROUND((SUM(BF125:BF199)),  2)</f>
        <v>0</v>
      </c>
      <c r="G36" s="168"/>
      <c r="H36" s="168"/>
      <c r="I36" s="169">
        <v>0.20000000000000001</v>
      </c>
      <c r="J36" s="167">
        <f>ROUND(((SUM(BF125:BF199))*I36),  2)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3" t="s">
        <v>41</v>
      </c>
      <c r="F37" s="170">
        <f>ROUND((SUM(BG125:BG199)),  2)</f>
        <v>0</v>
      </c>
      <c r="G37" s="35"/>
      <c r="H37" s="35"/>
      <c r="I37" s="171">
        <v>0.20000000000000001</v>
      </c>
      <c r="J37" s="170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53" t="s">
        <v>42</v>
      </c>
      <c r="F38" s="170">
        <f>ROUND((SUM(BH125:BH199)),  2)</f>
        <v>0</v>
      </c>
      <c r="G38" s="35"/>
      <c r="H38" s="35"/>
      <c r="I38" s="171">
        <v>0.20000000000000001</v>
      </c>
      <c r="J38" s="170">
        <f>0</f>
        <v>0</v>
      </c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66" t="s">
        <v>43</v>
      </c>
      <c r="F39" s="167">
        <f>ROUND((SUM(BI125:BI199)),  2)</f>
        <v>0</v>
      </c>
      <c r="G39" s="168"/>
      <c r="H39" s="168"/>
      <c r="I39" s="169">
        <v>0</v>
      </c>
      <c r="J39" s="167">
        <f>0</f>
        <v>0</v>
      </c>
      <c r="K39" s="35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72"/>
      <c r="D41" s="173" t="s">
        <v>44</v>
      </c>
      <c r="E41" s="174"/>
      <c r="F41" s="174"/>
      <c r="G41" s="175" t="s">
        <v>45</v>
      </c>
      <c r="H41" s="176" t="s">
        <v>46</v>
      </c>
      <c r="I41" s="174"/>
      <c r="J41" s="177">
        <f>SUM(J32:J39)</f>
        <v>0</v>
      </c>
      <c r="K41" s="178"/>
      <c r="L41" s="66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6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9" t="s">
        <v>47</v>
      </c>
      <c r="E50" s="180"/>
      <c r="F50" s="180"/>
      <c r="G50" s="179" t="s">
        <v>48</v>
      </c>
      <c r="H50" s="180"/>
      <c r="I50" s="180"/>
      <c r="J50" s="180"/>
      <c r="K50" s="180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1" t="s">
        <v>49</v>
      </c>
      <c r="E61" s="182"/>
      <c r="F61" s="183" t="s">
        <v>50</v>
      </c>
      <c r="G61" s="181" t="s">
        <v>49</v>
      </c>
      <c r="H61" s="182"/>
      <c r="I61" s="182"/>
      <c r="J61" s="184" t="s">
        <v>50</v>
      </c>
      <c r="K61" s="182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9" t="s">
        <v>51</v>
      </c>
      <c r="E65" s="185"/>
      <c r="F65" s="185"/>
      <c r="G65" s="179" t="s">
        <v>52</v>
      </c>
      <c r="H65" s="185"/>
      <c r="I65" s="185"/>
      <c r="J65" s="185"/>
      <c r="K65" s="185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1" t="s">
        <v>49</v>
      </c>
      <c r="E76" s="182"/>
      <c r="F76" s="183" t="s">
        <v>50</v>
      </c>
      <c r="G76" s="181" t="s">
        <v>49</v>
      </c>
      <c r="H76" s="182"/>
      <c r="I76" s="182"/>
      <c r="J76" s="184" t="s">
        <v>50</v>
      </c>
      <c r="K76" s="182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6"/>
      <c r="C77" s="187"/>
      <c r="D77" s="187"/>
      <c r="E77" s="187"/>
      <c r="F77" s="187"/>
      <c r="G77" s="187"/>
      <c r="H77" s="187"/>
      <c r="I77" s="187"/>
      <c r="J77" s="187"/>
      <c r="K77" s="187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88"/>
      <c r="C81" s="189"/>
      <c r="D81" s="189"/>
      <c r="E81" s="189"/>
      <c r="F81" s="189"/>
      <c r="G81" s="189"/>
      <c r="H81" s="189"/>
      <c r="I81" s="189"/>
      <c r="J81" s="189"/>
      <c r="K81" s="189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127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90" t="str">
        <f>E7</f>
        <v>Prístavba základnej školy Suchá nad Parnou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123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90" t="s">
        <v>124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125</v>
      </c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9" t="str">
        <f>E11</f>
        <v>09 - Hlasová signalizácia požiaru</v>
      </c>
      <c r="F89" s="37"/>
      <c r="G89" s="37"/>
      <c r="H89" s="37"/>
      <c r="I89" s="37"/>
      <c r="J89" s="37"/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19</v>
      </c>
      <c r="D91" s="37"/>
      <c r="E91" s="37"/>
      <c r="F91" s="24" t="str">
        <f>F14</f>
        <v xml:space="preserve"> </v>
      </c>
      <c r="G91" s="37"/>
      <c r="H91" s="37"/>
      <c r="I91" s="29" t="s">
        <v>21</v>
      </c>
      <c r="J91" s="82" t="str">
        <f>IF(J14="","",J14)</f>
        <v>9. 2. 2022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25.65" customHeight="1">
      <c r="A93" s="35"/>
      <c r="B93" s="36"/>
      <c r="C93" s="29" t="s">
        <v>23</v>
      </c>
      <c r="D93" s="37"/>
      <c r="E93" s="37"/>
      <c r="F93" s="24" t="str">
        <f>E17</f>
        <v>Obec Suchá nad Parnou</v>
      </c>
      <c r="G93" s="37"/>
      <c r="H93" s="37"/>
      <c r="I93" s="29" t="s">
        <v>29</v>
      </c>
      <c r="J93" s="33" t="str">
        <f>E23</f>
        <v xml:space="preserve">Ing.arch.  Martin Holeš</v>
      </c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32</v>
      </c>
      <c r="J94" s="33" t="str">
        <f>E26</f>
        <v xml:space="preserve"> </v>
      </c>
      <c r="K94" s="37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91" t="s">
        <v>128</v>
      </c>
      <c r="D96" s="192"/>
      <c r="E96" s="192"/>
      <c r="F96" s="192"/>
      <c r="G96" s="192"/>
      <c r="H96" s="192"/>
      <c r="I96" s="192"/>
      <c r="J96" s="193" t="s">
        <v>129</v>
      </c>
      <c r="K96" s="192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6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94" t="s">
        <v>130</v>
      </c>
      <c r="D98" s="37"/>
      <c r="E98" s="37"/>
      <c r="F98" s="37"/>
      <c r="G98" s="37"/>
      <c r="H98" s="37"/>
      <c r="I98" s="37"/>
      <c r="J98" s="113">
        <f>J125</f>
        <v>0</v>
      </c>
      <c r="K98" s="37"/>
      <c r="L98" s="66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131</v>
      </c>
    </row>
    <row r="99" hidden="1" s="9" customFormat="1" ht="24.96" customHeight="1">
      <c r="A99" s="9"/>
      <c r="B99" s="195"/>
      <c r="C99" s="196"/>
      <c r="D99" s="197" t="s">
        <v>2984</v>
      </c>
      <c r="E99" s="198"/>
      <c r="F99" s="198"/>
      <c r="G99" s="198"/>
      <c r="H99" s="198"/>
      <c r="I99" s="198"/>
      <c r="J99" s="199">
        <f>J126</f>
        <v>0</v>
      </c>
      <c r="K99" s="196"/>
      <c r="L99" s="20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9" customFormat="1" ht="24.96" customHeight="1">
      <c r="A100" s="9"/>
      <c r="B100" s="195"/>
      <c r="C100" s="196"/>
      <c r="D100" s="197" t="s">
        <v>2985</v>
      </c>
      <c r="E100" s="198"/>
      <c r="F100" s="198"/>
      <c r="G100" s="198"/>
      <c r="H100" s="198"/>
      <c r="I100" s="198"/>
      <c r="J100" s="199">
        <f>J155</f>
        <v>0</v>
      </c>
      <c r="K100" s="196"/>
      <c r="L100" s="20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9" customFormat="1" ht="24.96" customHeight="1">
      <c r="A101" s="9"/>
      <c r="B101" s="195"/>
      <c r="C101" s="196"/>
      <c r="D101" s="197" t="s">
        <v>2986</v>
      </c>
      <c r="E101" s="198"/>
      <c r="F101" s="198"/>
      <c r="G101" s="198"/>
      <c r="H101" s="198"/>
      <c r="I101" s="198"/>
      <c r="J101" s="199">
        <f>J160</f>
        <v>0</v>
      </c>
      <c r="K101" s="196"/>
      <c r="L101" s="20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9" customFormat="1" ht="24.96" customHeight="1">
      <c r="A102" s="9"/>
      <c r="B102" s="195"/>
      <c r="C102" s="196"/>
      <c r="D102" s="197" t="s">
        <v>2987</v>
      </c>
      <c r="E102" s="198"/>
      <c r="F102" s="198"/>
      <c r="G102" s="198"/>
      <c r="H102" s="198"/>
      <c r="I102" s="198"/>
      <c r="J102" s="199">
        <f>J173</f>
        <v>0</v>
      </c>
      <c r="K102" s="196"/>
      <c r="L102" s="20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9" customFormat="1" ht="24.96" customHeight="1">
      <c r="A103" s="9"/>
      <c r="B103" s="195"/>
      <c r="C103" s="196"/>
      <c r="D103" s="197" t="s">
        <v>2988</v>
      </c>
      <c r="E103" s="198"/>
      <c r="F103" s="198"/>
      <c r="G103" s="198"/>
      <c r="H103" s="198"/>
      <c r="I103" s="198"/>
      <c r="J103" s="199">
        <f>J182</f>
        <v>0</v>
      </c>
      <c r="K103" s="196"/>
      <c r="L103" s="20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hidden="1" s="2" customFormat="1" ht="6.96" customHeight="1">
      <c r="A105" s="35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6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hidden="1"/>
    <row r="107" hidden="1"/>
    <row r="108" hidden="1"/>
    <row r="109" s="2" customFormat="1" ht="6.96" customHeight="1">
      <c r="A109" s="35"/>
      <c r="B109" s="71"/>
      <c r="C109" s="72"/>
      <c r="D109" s="72"/>
      <c r="E109" s="72"/>
      <c r="F109" s="72"/>
      <c r="G109" s="72"/>
      <c r="H109" s="72"/>
      <c r="I109" s="72"/>
      <c r="J109" s="72"/>
      <c r="K109" s="72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163</v>
      </c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15</v>
      </c>
      <c r="D112" s="37"/>
      <c r="E112" s="37"/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190" t="str">
        <f>E7</f>
        <v>Prístavba základnej školy Suchá nad Parnou</v>
      </c>
      <c r="F113" s="29"/>
      <c r="G113" s="29"/>
      <c r="H113" s="29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1" customFormat="1" ht="12" customHeight="1">
      <c r="B114" s="18"/>
      <c r="C114" s="29" t="s">
        <v>123</v>
      </c>
      <c r="D114" s="19"/>
      <c r="E114" s="19"/>
      <c r="F114" s="19"/>
      <c r="G114" s="19"/>
      <c r="H114" s="19"/>
      <c r="I114" s="19"/>
      <c r="J114" s="19"/>
      <c r="K114" s="19"/>
      <c r="L114" s="17"/>
    </row>
    <row r="115" s="2" customFormat="1" ht="16.5" customHeight="1">
      <c r="A115" s="35"/>
      <c r="B115" s="36"/>
      <c r="C115" s="37"/>
      <c r="D115" s="37"/>
      <c r="E115" s="190" t="s">
        <v>124</v>
      </c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125</v>
      </c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9" t="str">
        <f>E11</f>
        <v>09 - Hlasová signalizácia požiaru</v>
      </c>
      <c r="F117" s="37"/>
      <c r="G117" s="37"/>
      <c r="H117" s="37"/>
      <c r="I117" s="37"/>
      <c r="J117" s="37"/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19</v>
      </c>
      <c r="D119" s="37"/>
      <c r="E119" s="37"/>
      <c r="F119" s="24" t="str">
        <f>F14</f>
        <v xml:space="preserve"> </v>
      </c>
      <c r="G119" s="37"/>
      <c r="H119" s="37"/>
      <c r="I119" s="29" t="s">
        <v>21</v>
      </c>
      <c r="J119" s="82" t="str">
        <f>IF(J14="","",J14)</f>
        <v>9. 2. 2022</v>
      </c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25.65" customHeight="1">
      <c r="A121" s="35"/>
      <c r="B121" s="36"/>
      <c r="C121" s="29" t="s">
        <v>23</v>
      </c>
      <c r="D121" s="37"/>
      <c r="E121" s="37"/>
      <c r="F121" s="24" t="str">
        <f>E17</f>
        <v>Obec Suchá nad Parnou</v>
      </c>
      <c r="G121" s="37"/>
      <c r="H121" s="37"/>
      <c r="I121" s="29" t="s">
        <v>29</v>
      </c>
      <c r="J121" s="33" t="str">
        <f>E23</f>
        <v xml:space="preserve">Ing.arch.  Martin Holeš</v>
      </c>
      <c r="K121" s="37"/>
      <c r="L121" s="6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27</v>
      </c>
      <c r="D122" s="37"/>
      <c r="E122" s="37"/>
      <c r="F122" s="24" t="str">
        <f>IF(E20="","",E20)</f>
        <v>Vyplň údaj</v>
      </c>
      <c r="G122" s="37"/>
      <c r="H122" s="37"/>
      <c r="I122" s="29" t="s">
        <v>32</v>
      </c>
      <c r="J122" s="33" t="str">
        <f>E26</f>
        <v xml:space="preserve"> </v>
      </c>
      <c r="K122" s="37"/>
      <c r="L122" s="6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6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206"/>
      <c r="B124" s="207"/>
      <c r="C124" s="208" t="s">
        <v>164</v>
      </c>
      <c r="D124" s="209" t="s">
        <v>59</v>
      </c>
      <c r="E124" s="209" t="s">
        <v>55</v>
      </c>
      <c r="F124" s="209" t="s">
        <v>56</v>
      </c>
      <c r="G124" s="209" t="s">
        <v>165</v>
      </c>
      <c r="H124" s="209" t="s">
        <v>166</v>
      </c>
      <c r="I124" s="209" t="s">
        <v>167</v>
      </c>
      <c r="J124" s="210" t="s">
        <v>129</v>
      </c>
      <c r="K124" s="211" t="s">
        <v>168</v>
      </c>
      <c r="L124" s="212"/>
      <c r="M124" s="103" t="s">
        <v>1</v>
      </c>
      <c r="N124" s="104" t="s">
        <v>38</v>
      </c>
      <c r="O124" s="104" t="s">
        <v>169</v>
      </c>
      <c r="P124" s="104" t="s">
        <v>170</v>
      </c>
      <c r="Q124" s="104" t="s">
        <v>171</v>
      </c>
      <c r="R124" s="104" t="s">
        <v>172</v>
      </c>
      <c r="S124" s="104" t="s">
        <v>173</v>
      </c>
      <c r="T124" s="105" t="s">
        <v>174</v>
      </c>
      <c r="U124" s="206"/>
      <c r="V124" s="206"/>
      <c r="W124" s="206"/>
      <c r="X124" s="206"/>
      <c r="Y124" s="206"/>
      <c r="Z124" s="206"/>
      <c r="AA124" s="206"/>
      <c r="AB124" s="206"/>
      <c r="AC124" s="206"/>
      <c r="AD124" s="206"/>
      <c r="AE124" s="206"/>
    </row>
    <row r="125" s="2" customFormat="1" ht="22.8" customHeight="1">
      <c r="A125" s="35"/>
      <c r="B125" s="36"/>
      <c r="C125" s="110" t="s">
        <v>130</v>
      </c>
      <c r="D125" s="37"/>
      <c r="E125" s="37"/>
      <c r="F125" s="37"/>
      <c r="G125" s="37"/>
      <c r="H125" s="37"/>
      <c r="I125" s="37"/>
      <c r="J125" s="213">
        <f>BK125</f>
        <v>0</v>
      </c>
      <c r="K125" s="37"/>
      <c r="L125" s="41"/>
      <c r="M125" s="106"/>
      <c r="N125" s="214"/>
      <c r="O125" s="107"/>
      <c r="P125" s="215">
        <f>P126+P155+P160+P173+P182</f>
        <v>0</v>
      </c>
      <c r="Q125" s="107"/>
      <c r="R125" s="215">
        <f>R126+R155+R160+R173+R182</f>
        <v>0</v>
      </c>
      <c r="S125" s="107"/>
      <c r="T125" s="216">
        <f>T126+T155+T160+T173+T182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73</v>
      </c>
      <c r="AU125" s="14" t="s">
        <v>131</v>
      </c>
      <c r="BK125" s="217">
        <f>BK126+BK155+BK160+BK173+BK182</f>
        <v>0</v>
      </c>
    </row>
    <row r="126" s="12" customFormat="1" ht="25.92" customHeight="1">
      <c r="A126" s="12"/>
      <c r="B126" s="218"/>
      <c r="C126" s="219"/>
      <c r="D126" s="220" t="s">
        <v>73</v>
      </c>
      <c r="E126" s="221" t="s">
        <v>2276</v>
      </c>
      <c r="F126" s="221" t="s">
        <v>2989</v>
      </c>
      <c r="G126" s="219"/>
      <c r="H126" s="219"/>
      <c r="I126" s="222"/>
      <c r="J126" s="223">
        <f>BK126</f>
        <v>0</v>
      </c>
      <c r="K126" s="219"/>
      <c r="L126" s="224"/>
      <c r="M126" s="225"/>
      <c r="N126" s="226"/>
      <c r="O126" s="226"/>
      <c r="P126" s="227">
        <f>SUM(P127:P154)</f>
        <v>0</v>
      </c>
      <c r="Q126" s="226"/>
      <c r="R126" s="227">
        <f>SUM(R127:R154)</f>
        <v>0</v>
      </c>
      <c r="S126" s="226"/>
      <c r="T126" s="228">
        <f>SUM(T127:T154)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9" t="s">
        <v>81</v>
      </c>
      <c r="AT126" s="230" t="s">
        <v>73</v>
      </c>
      <c r="AU126" s="230" t="s">
        <v>74</v>
      </c>
      <c r="AY126" s="229" t="s">
        <v>177</v>
      </c>
      <c r="BK126" s="231">
        <f>SUM(BK127:BK154)</f>
        <v>0</v>
      </c>
    </row>
    <row r="127" s="2" customFormat="1" ht="16.5" customHeight="1">
      <c r="A127" s="35"/>
      <c r="B127" s="36"/>
      <c r="C127" s="248" t="s">
        <v>81</v>
      </c>
      <c r="D127" s="248" t="s">
        <v>270</v>
      </c>
      <c r="E127" s="249" t="s">
        <v>2990</v>
      </c>
      <c r="F127" s="250" t="s">
        <v>2991</v>
      </c>
      <c r="G127" s="251" t="s">
        <v>371</v>
      </c>
      <c r="H127" s="252">
        <v>1</v>
      </c>
      <c r="I127" s="253"/>
      <c r="J127" s="254">
        <f>ROUND(I127*H127,2)</f>
        <v>0</v>
      </c>
      <c r="K127" s="255"/>
      <c r="L127" s="256"/>
      <c r="M127" s="257" t="s">
        <v>1</v>
      </c>
      <c r="N127" s="258" t="s">
        <v>40</v>
      </c>
      <c r="O127" s="94"/>
      <c r="P127" s="244">
        <f>O127*H127</f>
        <v>0</v>
      </c>
      <c r="Q127" s="244">
        <v>0</v>
      </c>
      <c r="R127" s="244">
        <f>Q127*H127</f>
        <v>0</v>
      </c>
      <c r="S127" s="244">
        <v>0</v>
      </c>
      <c r="T127" s="24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46" t="s">
        <v>208</v>
      </c>
      <c r="AT127" s="246" t="s">
        <v>270</v>
      </c>
      <c r="AU127" s="246" t="s">
        <v>81</v>
      </c>
      <c r="AY127" s="14" t="s">
        <v>177</v>
      </c>
      <c r="BE127" s="247">
        <f>IF(N127="základná",J127,0)</f>
        <v>0</v>
      </c>
      <c r="BF127" s="247">
        <f>IF(N127="znížená",J127,0)</f>
        <v>0</v>
      </c>
      <c r="BG127" s="247">
        <f>IF(N127="zákl. prenesená",J127,0)</f>
        <v>0</v>
      </c>
      <c r="BH127" s="247">
        <f>IF(N127="zníž. prenesená",J127,0)</f>
        <v>0</v>
      </c>
      <c r="BI127" s="247">
        <f>IF(N127="nulová",J127,0)</f>
        <v>0</v>
      </c>
      <c r="BJ127" s="14" t="s">
        <v>87</v>
      </c>
      <c r="BK127" s="247">
        <f>ROUND(I127*H127,2)</f>
        <v>0</v>
      </c>
      <c r="BL127" s="14" t="s">
        <v>183</v>
      </c>
      <c r="BM127" s="246" t="s">
        <v>87</v>
      </c>
    </row>
    <row r="128" s="2" customFormat="1" ht="16.5" customHeight="1">
      <c r="A128" s="35"/>
      <c r="B128" s="36"/>
      <c r="C128" s="248" t="s">
        <v>87</v>
      </c>
      <c r="D128" s="248" t="s">
        <v>270</v>
      </c>
      <c r="E128" s="249" t="s">
        <v>2992</v>
      </c>
      <c r="F128" s="250" t="s">
        <v>2993</v>
      </c>
      <c r="G128" s="251" t="s">
        <v>371</v>
      </c>
      <c r="H128" s="252">
        <v>1</v>
      </c>
      <c r="I128" s="253"/>
      <c r="J128" s="254">
        <f>ROUND(I128*H128,2)</f>
        <v>0</v>
      </c>
      <c r="K128" s="255"/>
      <c r="L128" s="256"/>
      <c r="M128" s="257" t="s">
        <v>1</v>
      </c>
      <c r="N128" s="258" t="s">
        <v>40</v>
      </c>
      <c r="O128" s="94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6" t="s">
        <v>208</v>
      </c>
      <c r="AT128" s="246" t="s">
        <v>270</v>
      </c>
      <c r="AU128" s="246" t="s">
        <v>81</v>
      </c>
      <c r="AY128" s="14" t="s">
        <v>177</v>
      </c>
      <c r="BE128" s="247">
        <f>IF(N128="základná",J128,0)</f>
        <v>0</v>
      </c>
      <c r="BF128" s="247">
        <f>IF(N128="znížená",J128,0)</f>
        <v>0</v>
      </c>
      <c r="BG128" s="247">
        <f>IF(N128="zákl. prenesená",J128,0)</f>
        <v>0</v>
      </c>
      <c r="BH128" s="247">
        <f>IF(N128="zníž. prenesená",J128,0)</f>
        <v>0</v>
      </c>
      <c r="BI128" s="247">
        <f>IF(N128="nulová",J128,0)</f>
        <v>0</v>
      </c>
      <c r="BJ128" s="14" t="s">
        <v>87</v>
      </c>
      <c r="BK128" s="247">
        <f>ROUND(I128*H128,2)</f>
        <v>0</v>
      </c>
      <c r="BL128" s="14" t="s">
        <v>183</v>
      </c>
      <c r="BM128" s="246" t="s">
        <v>183</v>
      </c>
    </row>
    <row r="129" s="2" customFormat="1" ht="16.5" customHeight="1">
      <c r="A129" s="35"/>
      <c r="B129" s="36"/>
      <c r="C129" s="248" t="s">
        <v>189</v>
      </c>
      <c r="D129" s="248" t="s">
        <v>270</v>
      </c>
      <c r="E129" s="249" t="s">
        <v>2994</v>
      </c>
      <c r="F129" s="250" t="s">
        <v>2995</v>
      </c>
      <c r="G129" s="251" t="s">
        <v>1154</v>
      </c>
      <c r="H129" s="252">
        <v>1</v>
      </c>
      <c r="I129" s="253"/>
      <c r="J129" s="254">
        <f>ROUND(I129*H129,2)</f>
        <v>0</v>
      </c>
      <c r="K129" s="255"/>
      <c r="L129" s="256"/>
      <c r="M129" s="257" t="s">
        <v>1</v>
      </c>
      <c r="N129" s="258" t="s">
        <v>40</v>
      </c>
      <c r="O129" s="94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6" t="s">
        <v>208</v>
      </c>
      <c r="AT129" s="246" t="s">
        <v>270</v>
      </c>
      <c r="AU129" s="246" t="s">
        <v>81</v>
      </c>
      <c r="AY129" s="14" t="s">
        <v>177</v>
      </c>
      <c r="BE129" s="247">
        <f>IF(N129="základná",J129,0)</f>
        <v>0</v>
      </c>
      <c r="BF129" s="247">
        <f>IF(N129="znížená",J129,0)</f>
        <v>0</v>
      </c>
      <c r="BG129" s="247">
        <f>IF(N129="zákl. prenesená",J129,0)</f>
        <v>0</v>
      </c>
      <c r="BH129" s="247">
        <f>IF(N129="zníž. prenesená",J129,0)</f>
        <v>0</v>
      </c>
      <c r="BI129" s="247">
        <f>IF(N129="nulová",J129,0)</f>
        <v>0</v>
      </c>
      <c r="BJ129" s="14" t="s">
        <v>87</v>
      </c>
      <c r="BK129" s="247">
        <f>ROUND(I129*H129,2)</f>
        <v>0</v>
      </c>
      <c r="BL129" s="14" t="s">
        <v>183</v>
      </c>
      <c r="BM129" s="246" t="s">
        <v>200</v>
      </c>
    </row>
    <row r="130" s="2" customFormat="1" ht="16.5" customHeight="1">
      <c r="A130" s="35"/>
      <c r="B130" s="36"/>
      <c r="C130" s="248" t="s">
        <v>183</v>
      </c>
      <c r="D130" s="248" t="s">
        <v>270</v>
      </c>
      <c r="E130" s="249" t="s">
        <v>2996</v>
      </c>
      <c r="F130" s="250" t="s">
        <v>2997</v>
      </c>
      <c r="G130" s="251" t="s">
        <v>371</v>
      </c>
      <c r="H130" s="252">
        <v>2</v>
      </c>
      <c r="I130" s="253"/>
      <c r="J130" s="254">
        <f>ROUND(I130*H130,2)</f>
        <v>0</v>
      </c>
      <c r="K130" s="255"/>
      <c r="L130" s="256"/>
      <c r="M130" s="257" t="s">
        <v>1</v>
      </c>
      <c r="N130" s="258" t="s">
        <v>40</v>
      </c>
      <c r="O130" s="94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6" t="s">
        <v>208</v>
      </c>
      <c r="AT130" s="246" t="s">
        <v>270</v>
      </c>
      <c r="AU130" s="246" t="s">
        <v>81</v>
      </c>
      <c r="AY130" s="14" t="s">
        <v>177</v>
      </c>
      <c r="BE130" s="247">
        <f>IF(N130="základná",J130,0)</f>
        <v>0</v>
      </c>
      <c r="BF130" s="247">
        <f>IF(N130="znížená",J130,0)</f>
        <v>0</v>
      </c>
      <c r="BG130" s="247">
        <f>IF(N130="zákl. prenesená",J130,0)</f>
        <v>0</v>
      </c>
      <c r="BH130" s="247">
        <f>IF(N130="zníž. prenesená",J130,0)</f>
        <v>0</v>
      </c>
      <c r="BI130" s="247">
        <f>IF(N130="nulová",J130,0)</f>
        <v>0</v>
      </c>
      <c r="BJ130" s="14" t="s">
        <v>87</v>
      </c>
      <c r="BK130" s="247">
        <f>ROUND(I130*H130,2)</f>
        <v>0</v>
      </c>
      <c r="BL130" s="14" t="s">
        <v>183</v>
      </c>
      <c r="BM130" s="246" t="s">
        <v>208</v>
      </c>
    </row>
    <row r="131" s="2" customFormat="1" ht="16.5" customHeight="1">
      <c r="A131" s="35"/>
      <c r="B131" s="36"/>
      <c r="C131" s="248" t="s">
        <v>196</v>
      </c>
      <c r="D131" s="248" t="s">
        <v>270</v>
      </c>
      <c r="E131" s="249" t="s">
        <v>2998</v>
      </c>
      <c r="F131" s="250" t="s">
        <v>2999</v>
      </c>
      <c r="G131" s="251" t="s">
        <v>371</v>
      </c>
      <c r="H131" s="252">
        <v>2</v>
      </c>
      <c r="I131" s="253"/>
      <c r="J131" s="254">
        <f>ROUND(I131*H131,2)</f>
        <v>0</v>
      </c>
      <c r="K131" s="255"/>
      <c r="L131" s="256"/>
      <c r="M131" s="257" t="s">
        <v>1</v>
      </c>
      <c r="N131" s="258" t="s">
        <v>40</v>
      </c>
      <c r="O131" s="94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6" t="s">
        <v>208</v>
      </c>
      <c r="AT131" s="246" t="s">
        <v>270</v>
      </c>
      <c r="AU131" s="246" t="s">
        <v>81</v>
      </c>
      <c r="AY131" s="14" t="s">
        <v>177</v>
      </c>
      <c r="BE131" s="247">
        <f>IF(N131="základná",J131,0)</f>
        <v>0</v>
      </c>
      <c r="BF131" s="247">
        <f>IF(N131="znížená",J131,0)</f>
        <v>0</v>
      </c>
      <c r="BG131" s="247">
        <f>IF(N131="zákl. prenesená",J131,0)</f>
        <v>0</v>
      </c>
      <c r="BH131" s="247">
        <f>IF(N131="zníž. prenesená",J131,0)</f>
        <v>0</v>
      </c>
      <c r="BI131" s="247">
        <f>IF(N131="nulová",J131,0)</f>
        <v>0</v>
      </c>
      <c r="BJ131" s="14" t="s">
        <v>87</v>
      </c>
      <c r="BK131" s="247">
        <f>ROUND(I131*H131,2)</f>
        <v>0</v>
      </c>
      <c r="BL131" s="14" t="s">
        <v>183</v>
      </c>
      <c r="BM131" s="246" t="s">
        <v>216</v>
      </c>
    </row>
    <row r="132" s="2" customFormat="1" ht="21.75" customHeight="1">
      <c r="A132" s="35"/>
      <c r="B132" s="36"/>
      <c r="C132" s="248" t="s">
        <v>200</v>
      </c>
      <c r="D132" s="248" t="s">
        <v>270</v>
      </c>
      <c r="E132" s="249" t="s">
        <v>3000</v>
      </c>
      <c r="F132" s="250" t="s">
        <v>3001</v>
      </c>
      <c r="G132" s="251" t="s">
        <v>371</v>
      </c>
      <c r="H132" s="252">
        <v>1</v>
      </c>
      <c r="I132" s="253"/>
      <c r="J132" s="254">
        <f>ROUND(I132*H132,2)</f>
        <v>0</v>
      </c>
      <c r="K132" s="255"/>
      <c r="L132" s="256"/>
      <c r="M132" s="257" t="s">
        <v>1</v>
      </c>
      <c r="N132" s="258" t="s">
        <v>40</v>
      </c>
      <c r="O132" s="94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6" t="s">
        <v>208</v>
      </c>
      <c r="AT132" s="246" t="s">
        <v>270</v>
      </c>
      <c r="AU132" s="246" t="s">
        <v>81</v>
      </c>
      <c r="AY132" s="14" t="s">
        <v>177</v>
      </c>
      <c r="BE132" s="247">
        <f>IF(N132="základná",J132,0)</f>
        <v>0</v>
      </c>
      <c r="BF132" s="247">
        <f>IF(N132="znížená",J132,0)</f>
        <v>0</v>
      </c>
      <c r="BG132" s="247">
        <f>IF(N132="zákl. prenesená",J132,0)</f>
        <v>0</v>
      </c>
      <c r="BH132" s="247">
        <f>IF(N132="zníž. prenesená",J132,0)</f>
        <v>0</v>
      </c>
      <c r="BI132" s="247">
        <f>IF(N132="nulová",J132,0)</f>
        <v>0</v>
      </c>
      <c r="BJ132" s="14" t="s">
        <v>87</v>
      </c>
      <c r="BK132" s="247">
        <f>ROUND(I132*H132,2)</f>
        <v>0</v>
      </c>
      <c r="BL132" s="14" t="s">
        <v>183</v>
      </c>
      <c r="BM132" s="246" t="s">
        <v>225</v>
      </c>
    </row>
    <row r="133" s="2" customFormat="1" ht="16.5" customHeight="1">
      <c r="A133" s="35"/>
      <c r="B133" s="36"/>
      <c r="C133" s="248" t="s">
        <v>204</v>
      </c>
      <c r="D133" s="248" t="s">
        <v>270</v>
      </c>
      <c r="E133" s="249" t="s">
        <v>3002</v>
      </c>
      <c r="F133" s="250" t="s">
        <v>3003</v>
      </c>
      <c r="G133" s="251" t="s">
        <v>371</v>
      </c>
      <c r="H133" s="252">
        <v>1</v>
      </c>
      <c r="I133" s="253"/>
      <c r="J133" s="254">
        <f>ROUND(I133*H133,2)</f>
        <v>0</v>
      </c>
      <c r="K133" s="255"/>
      <c r="L133" s="256"/>
      <c r="M133" s="257" t="s">
        <v>1</v>
      </c>
      <c r="N133" s="258" t="s">
        <v>40</v>
      </c>
      <c r="O133" s="94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6" t="s">
        <v>208</v>
      </c>
      <c r="AT133" s="246" t="s">
        <v>270</v>
      </c>
      <c r="AU133" s="246" t="s">
        <v>81</v>
      </c>
      <c r="AY133" s="14" t="s">
        <v>177</v>
      </c>
      <c r="BE133" s="247">
        <f>IF(N133="základná",J133,0)</f>
        <v>0</v>
      </c>
      <c r="BF133" s="247">
        <f>IF(N133="znížená",J133,0)</f>
        <v>0</v>
      </c>
      <c r="BG133" s="247">
        <f>IF(N133="zákl. prenesená",J133,0)</f>
        <v>0</v>
      </c>
      <c r="BH133" s="247">
        <f>IF(N133="zníž. prenesená",J133,0)</f>
        <v>0</v>
      </c>
      <c r="BI133" s="247">
        <f>IF(N133="nulová",J133,0)</f>
        <v>0</v>
      </c>
      <c r="BJ133" s="14" t="s">
        <v>87</v>
      </c>
      <c r="BK133" s="247">
        <f>ROUND(I133*H133,2)</f>
        <v>0</v>
      </c>
      <c r="BL133" s="14" t="s">
        <v>183</v>
      </c>
      <c r="BM133" s="246" t="s">
        <v>3004</v>
      </c>
    </row>
    <row r="134" s="2" customFormat="1" ht="16.5" customHeight="1">
      <c r="A134" s="35"/>
      <c r="B134" s="36"/>
      <c r="C134" s="248" t="s">
        <v>208</v>
      </c>
      <c r="D134" s="248" t="s">
        <v>270</v>
      </c>
      <c r="E134" s="249" t="s">
        <v>3005</v>
      </c>
      <c r="F134" s="250" t="s">
        <v>3006</v>
      </c>
      <c r="G134" s="251" t="s">
        <v>371</v>
      </c>
      <c r="H134" s="252">
        <v>4</v>
      </c>
      <c r="I134" s="253"/>
      <c r="J134" s="254">
        <f>ROUND(I134*H134,2)</f>
        <v>0</v>
      </c>
      <c r="K134" s="255"/>
      <c r="L134" s="256"/>
      <c r="M134" s="257" t="s">
        <v>1</v>
      </c>
      <c r="N134" s="258" t="s">
        <v>40</v>
      </c>
      <c r="O134" s="94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6" t="s">
        <v>208</v>
      </c>
      <c r="AT134" s="246" t="s">
        <v>270</v>
      </c>
      <c r="AU134" s="246" t="s">
        <v>81</v>
      </c>
      <c r="AY134" s="14" t="s">
        <v>177</v>
      </c>
      <c r="BE134" s="247">
        <f>IF(N134="základná",J134,0)</f>
        <v>0</v>
      </c>
      <c r="BF134" s="247">
        <f>IF(N134="znížená",J134,0)</f>
        <v>0</v>
      </c>
      <c r="BG134" s="247">
        <f>IF(N134="zákl. prenesená",J134,0)</f>
        <v>0</v>
      </c>
      <c r="BH134" s="247">
        <f>IF(N134="zníž. prenesená",J134,0)</f>
        <v>0</v>
      </c>
      <c r="BI134" s="247">
        <f>IF(N134="nulová",J134,0)</f>
        <v>0</v>
      </c>
      <c r="BJ134" s="14" t="s">
        <v>87</v>
      </c>
      <c r="BK134" s="247">
        <f>ROUND(I134*H134,2)</f>
        <v>0</v>
      </c>
      <c r="BL134" s="14" t="s">
        <v>183</v>
      </c>
      <c r="BM134" s="246" t="s">
        <v>233</v>
      </c>
    </row>
    <row r="135" s="2" customFormat="1" ht="16.5" customHeight="1">
      <c r="A135" s="35"/>
      <c r="B135" s="36"/>
      <c r="C135" s="248" t="s">
        <v>212</v>
      </c>
      <c r="D135" s="248" t="s">
        <v>270</v>
      </c>
      <c r="E135" s="249" t="s">
        <v>3007</v>
      </c>
      <c r="F135" s="250" t="s">
        <v>3008</v>
      </c>
      <c r="G135" s="251" t="s">
        <v>371</v>
      </c>
      <c r="H135" s="252">
        <v>1</v>
      </c>
      <c r="I135" s="253"/>
      <c r="J135" s="254">
        <f>ROUND(I135*H135,2)</f>
        <v>0</v>
      </c>
      <c r="K135" s="255"/>
      <c r="L135" s="256"/>
      <c r="M135" s="257" t="s">
        <v>1</v>
      </c>
      <c r="N135" s="258" t="s">
        <v>40</v>
      </c>
      <c r="O135" s="94"/>
      <c r="P135" s="244">
        <f>O135*H135</f>
        <v>0</v>
      </c>
      <c r="Q135" s="244">
        <v>0</v>
      </c>
      <c r="R135" s="244">
        <f>Q135*H135</f>
        <v>0</v>
      </c>
      <c r="S135" s="244">
        <v>0</v>
      </c>
      <c r="T135" s="24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6" t="s">
        <v>208</v>
      </c>
      <c r="AT135" s="246" t="s">
        <v>270</v>
      </c>
      <c r="AU135" s="246" t="s">
        <v>81</v>
      </c>
      <c r="AY135" s="14" t="s">
        <v>177</v>
      </c>
      <c r="BE135" s="247">
        <f>IF(N135="základná",J135,0)</f>
        <v>0</v>
      </c>
      <c r="BF135" s="247">
        <f>IF(N135="znížená",J135,0)</f>
        <v>0</v>
      </c>
      <c r="BG135" s="247">
        <f>IF(N135="zákl. prenesená",J135,0)</f>
        <v>0</v>
      </c>
      <c r="BH135" s="247">
        <f>IF(N135="zníž. prenesená",J135,0)</f>
        <v>0</v>
      </c>
      <c r="BI135" s="247">
        <f>IF(N135="nulová",J135,0)</f>
        <v>0</v>
      </c>
      <c r="BJ135" s="14" t="s">
        <v>87</v>
      </c>
      <c r="BK135" s="247">
        <f>ROUND(I135*H135,2)</f>
        <v>0</v>
      </c>
      <c r="BL135" s="14" t="s">
        <v>183</v>
      </c>
      <c r="BM135" s="246" t="s">
        <v>241</v>
      </c>
    </row>
    <row r="136" s="2" customFormat="1" ht="16.5" customHeight="1">
      <c r="A136" s="35"/>
      <c r="B136" s="36"/>
      <c r="C136" s="248" t="s">
        <v>216</v>
      </c>
      <c r="D136" s="248" t="s">
        <v>270</v>
      </c>
      <c r="E136" s="249" t="s">
        <v>3009</v>
      </c>
      <c r="F136" s="250" t="s">
        <v>3010</v>
      </c>
      <c r="G136" s="251" t="s">
        <v>371</v>
      </c>
      <c r="H136" s="252">
        <v>12</v>
      </c>
      <c r="I136" s="253"/>
      <c r="J136" s="254">
        <f>ROUND(I136*H136,2)</f>
        <v>0</v>
      </c>
      <c r="K136" s="255"/>
      <c r="L136" s="256"/>
      <c r="M136" s="257" t="s">
        <v>1</v>
      </c>
      <c r="N136" s="258" t="s">
        <v>40</v>
      </c>
      <c r="O136" s="94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6" t="s">
        <v>208</v>
      </c>
      <c r="AT136" s="246" t="s">
        <v>270</v>
      </c>
      <c r="AU136" s="246" t="s">
        <v>81</v>
      </c>
      <c r="AY136" s="14" t="s">
        <v>177</v>
      </c>
      <c r="BE136" s="247">
        <f>IF(N136="základná",J136,0)</f>
        <v>0</v>
      </c>
      <c r="BF136" s="247">
        <f>IF(N136="znížená",J136,0)</f>
        <v>0</v>
      </c>
      <c r="BG136" s="247">
        <f>IF(N136="zákl. prenesená",J136,0)</f>
        <v>0</v>
      </c>
      <c r="BH136" s="247">
        <f>IF(N136="zníž. prenesená",J136,0)</f>
        <v>0</v>
      </c>
      <c r="BI136" s="247">
        <f>IF(N136="nulová",J136,0)</f>
        <v>0</v>
      </c>
      <c r="BJ136" s="14" t="s">
        <v>87</v>
      </c>
      <c r="BK136" s="247">
        <f>ROUND(I136*H136,2)</f>
        <v>0</v>
      </c>
      <c r="BL136" s="14" t="s">
        <v>183</v>
      </c>
      <c r="BM136" s="246" t="s">
        <v>249</v>
      </c>
    </row>
    <row r="137" s="2" customFormat="1" ht="24.15" customHeight="1">
      <c r="A137" s="35"/>
      <c r="B137" s="36"/>
      <c r="C137" s="248" t="s">
        <v>220</v>
      </c>
      <c r="D137" s="248" t="s">
        <v>270</v>
      </c>
      <c r="E137" s="249" t="s">
        <v>3011</v>
      </c>
      <c r="F137" s="250" t="s">
        <v>3012</v>
      </c>
      <c r="G137" s="251" t="s">
        <v>371</v>
      </c>
      <c r="H137" s="252">
        <v>50</v>
      </c>
      <c r="I137" s="253"/>
      <c r="J137" s="254">
        <f>ROUND(I137*H137,2)</f>
        <v>0</v>
      </c>
      <c r="K137" s="255"/>
      <c r="L137" s="256"/>
      <c r="M137" s="257" t="s">
        <v>1</v>
      </c>
      <c r="N137" s="258" t="s">
        <v>40</v>
      </c>
      <c r="O137" s="94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6" t="s">
        <v>208</v>
      </c>
      <c r="AT137" s="246" t="s">
        <v>270</v>
      </c>
      <c r="AU137" s="246" t="s">
        <v>81</v>
      </c>
      <c r="AY137" s="14" t="s">
        <v>177</v>
      </c>
      <c r="BE137" s="247">
        <f>IF(N137="základná",J137,0)</f>
        <v>0</v>
      </c>
      <c r="BF137" s="247">
        <f>IF(N137="znížená",J137,0)</f>
        <v>0</v>
      </c>
      <c r="BG137" s="247">
        <f>IF(N137="zákl. prenesená",J137,0)</f>
        <v>0</v>
      </c>
      <c r="BH137" s="247">
        <f>IF(N137="zníž. prenesená",J137,0)</f>
        <v>0</v>
      </c>
      <c r="BI137" s="247">
        <f>IF(N137="nulová",J137,0)</f>
        <v>0</v>
      </c>
      <c r="BJ137" s="14" t="s">
        <v>87</v>
      </c>
      <c r="BK137" s="247">
        <f>ROUND(I137*H137,2)</f>
        <v>0</v>
      </c>
      <c r="BL137" s="14" t="s">
        <v>183</v>
      </c>
      <c r="BM137" s="246" t="s">
        <v>7</v>
      </c>
    </row>
    <row r="138" s="2" customFormat="1" ht="24.15" customHeight="1">
      <c r="A138" s="35"/>
      <c r="B138" s="36"/>
      <c r="C138" s="248" t="s">
        <v>225</v>
      </c>
      <c r="D138" s="248" t="s">
        <v>270</v>
      </c>
      <c r="E138" s="249" t="s">
        <v>3013</v>
      </c>
      <c r="F138" s="250" t="s">
        <v>3014</v>
      </c>
      <c r="G138" s="251" t="s">
        <v>371</v>
      </c>
      <c r="H138" s="252">
        <v>25</v>
      </c>
      <c r="I138" s="253"/>
      <c r="J138" s="254">
        <f>ROUND(I138*H138,2)</f>
        <v>0</v>
      </c>
      <c r="K138" s="255"/>
      <c r="L138" s="256"/>
      <c r="M138" s="257" t="s">
        <v>1</v>
      </c>
      <c r="N138" s="258" t="s">
        <v>40</v>
      </c>
      <c r="O138" s="94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6" t="s">
        <v>208</v>
      </c>
      <c r="AT138" s="246" t="s">
        <v>270</v>
      </c>
      <c r="AU138" s="246" t="s">
        <v>81</v>
      </c>
      <c r="AY138" s="14" t="s">
        <v>177</v>
      </c>
      <c r="BE138" s="247">
        <f>IF(N138="základná",J138,0)</f>
        <v>0</v>
      </c>
      <c r="BF138" s="247">
        <f>IF(N138="znížená",J138,0)</f>
        <v>0</v>
      </c>
      <c r="BG138" s="247">
        <f>IF(N138="zákl. prenesená",J138,0)</f>
        <v>0</v>
      </c>
      <c r="BH138" s="247">
        <f>IF(N138="zníž. prenesená",J138,0)</f>
        <v>0</v>
      </c>
      <c r="BI138" s="247">
        <f>IF(N138="nulová",J138,0)</f>
        <v>0</v>
      </c>
      <c r="BJ138" s="14" t="s">
        <v>87</v>
      </c>
      <c r="BK138" s="247">
        <f>ROUND(I138*H138,2)</f>
        <v>0</v>
      </c>
      <c r="BL138" s="14" t="s">
        <v>183</v>
      </c>
      <c r="BM138" s="246" t="s">
        <v>265</v>
      </c>
    </row>
    <row r="139" s="2" customFormat="1" ht="16.5" customHeight="1">
      <c r="A139" s="35"/>
      <c r="B139" s="36"/>
      <c r="C139" s="248" t="s">
        <v>229</v>
      </c>
      <c r="D139" s="248" t="s">
        <v>270</v>
      </c>
      <c r="E139" s="249" t="s">
        <v>3015</v>
      </c>
      <c r="F139" s="250" t="s">
        <v>3016</v>
      </c>
      <c r="G139" s="251" t="s">
        <v>371</v>
      </c>
      <c r="H139" s="252">
        <v>1</v>
      </c>
      <c r="I139" s="253"/>
      <c r="J139" s="254">
        <f>ROUND(I139*H139,2)</f>
        <v>0</v>
      </c>
      <c r="K139" s="255"/>
      <c r="L139" s="256"/>
      <c r="M139" s="257" t="s">
        <v>1</v>
      </c>
      <c r="N139" s="258" t="s">
        <v>40</v>
      </c>
      <c r="O139" s="94"/>
      <c r="P139" s="244">
        <f>O139*H139</f>
        <v>0</v>
      </c>
      <c r="Q139" s="244">
        <v>0</v>
      </c>
      <c r="R139" s="244">
        <f>Q139*H139</f>
        <v>0</v>
      </c>
      <c r="S139" s="244">
        <v>0</v>
      </c>
      <c r="T139" s="24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6" t="s">
        <v>208</v>
      </c>
      <c r="AT139" s="246" t="s">
        <v>270</v>
      </c>
      <c r="AU139" s="246" t="s">
        <v>81</v>
      </c>
      <c r="AY139" s="14" t="s">
        <v>177</v>
      </c>
      <c r="BE139" s="247">
        <f>IF(N139="základná",J139,0)</f>
        <v>0</v>
      </c>
      <c r="BF139" s="247">
        <f>IF(N139="znížená",J139,0)</f>
        <v>0</v>
      </c>
      <c r="BG139" s="247">
        <f>IF(N139="zákl. prenesená",J139,0)</f>
        <v>0</v>
      </c>
      <c r="BH139" s="247">
        <f>IF(N139="zníž. prenesená",J139,0)</f>
        <v>0</v>
      </c>
      <c r="BI139" s="247">
        <f>IF(N139="nulová",J139,0)</f>
        <v>0</v>
      </c>
      <c r="BJ139" s="14" t="s">
        <v>87</v>
      </c>
      <c r="BK139" s="247">
        <f>ROUND(I139*H139,2)</f>
        <v>0</v>
      </c>
      <c r="BL139" s="14" t="s">
        <v>183</v>
      </c>
      <c r="BM139" s="246" t="s">
        <v>274</v>
      </c>
    </row>
    <row r="140" s="2" customFormat="1" ht="24.15" customHeight="1">
      <c r="A140" s="35"/>
      <c r="B140" s="36"/>
      <c r="C140" s="248" t="s">
        <v>233</v>
      </c>
      <c r="D140" s="248" t="s">
        <v>270</v>
      </c>
      <c r="E140" s="249" t="s">
        <v>3017</v>
      </c>
      <c r="F140" s="250" t="s">
        <v>3018</v>
      </c>
      <c r="G140" s="251" t="s">
        <v>371</v>
      </c>
      <c r="H140" s="252">
        <v>13</v>
      </c>
      <c r="I140" s="253"/>
      <c r="J140" s="254">
        <f>ROUND(I140*H140,2)</f>
        <v>0</v>
      </c>
      <c r="K140" s="255"/>
      <c r="L140" s="256"/>
      <c r="M140" s="257" t="s">
        <v>1</v>
      </c>
      <c r="N140" s="258" t="s">
        <v>40</v>
      </c>
      <c r="O140" s="94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6" t="s">
        <v>208</v>
      </c>
      <c r="AT140" s="246" t="s">
        <v>270</v>
      </c>
      <c r="AU140" s="246" t="s">
        <v>81</v>
      </c>
      <c r="AY140" s="14" t="s">
        <v>177</v>
      </c>
      <c r="BE140" s="247">
        <f>IF(N140="základná",J140,0)</f>
        <v>0</v>
      </c>
      <c r="BF140" s="247">
        <f>IF(N140="znížená",J140,0)</f>
        <v>0</v>
      </c>
      <c r="BG140" s="247">
        <f>IF(N140="zákl. prenesená",J140,0)</f>
        <v>0</v>
      </c>
      <c r="BH140" s="247">
        <f>IF(N140="zníž. prenesená",J140,0)</f>
        <v>0</v>
      </c>
      <c r="BI140" s="247">
        <f>IF(N140="nulová",J140,0)</f>
        <v>0</v>
      </c>
      <c r="BJ140" s="14" t="s">
        <v>87</v>
      </c>
      <c r="BK140" s="247">
        <f>ROUND(I140*H140,2)</f>
        <v>0</v>
      </c>
      <c r="BL140" s="14" t="s">
        <v>183</v>
      </c>
      <c r="BM140" s="246" t="s">
        <v>282</v>
      </c>
    </row>
    <row r="141" s="2" customFormat="1" ht="16.5" customHeight="1">
      <c r="A141" s="35"/>
      <c r="B141" s="36"/>
      <c r="C141" s="234" t="s">
        <v>237</v>
      </c>
      <c r="D141" s="234" t="s">
        <v>179</v>
      </c>
      <c r="E141" s="235" t="s">
        <v>3019</v>
      </c>
      <c r="F141" s="236" t="s">
        <v>2991</v>
      </c>
      <c r="G141" s="237" t="s">
        <v>371</v>
      </c>
      <c r="H141" s="238">
        <v>1</v>
      </c>
      <c r="I141" s="239"/>
      <c r="J141" s="240">
        <f>ROUND(I141*H141,2)</f>
        <v>0</v>
      </c>
      <c r="K141" s="241"/>
      <c r="L141" s="41"/>
      <c r="M141" s="242" t="s">
        <v>1</v>
      </c>
      <c r="N141" s="243" t="s">
        <v>40</v>
      </c>
      <c r="O141" s="94"/>
      <c r="P141" s="244">
        <f>O141*H141</f>
        <v>0</v>
      </c>
      <c r="Q141" s="244">
        <v>0</v>
      </c>
      <c r="R141" s="244">
        <f>Q141*H141</f>
        <v>0</v>
      </c>
      <c r="S141" s="244">
        <v>0</v>
      </c>
      <c r="T141" s="24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6" t="s">
        <v>183</v>
      </c>
      <c r="AT141" s="246" t="s">
        <v>179</v>
      </c>
      <c r="AU141" s="246" t="s">
        <v>81</v>
      </c>
      <c r="AY141" s="14" t="s">
        <v>177</v>
      </c>
      <c r="BE141" s="247">
        <f>IF(N141="základná",J141,0)</f>
        <v>0</v>
      </c>
      <c r="BF141" s="247">
        <f>IF(N141="znížená",J141,0)</f>
        <v>0</v>
      </c>
      <c r="BG141" s="247">
        <f>IF(N141="zákl. prenesená",J141,0)</f>
        <v>0</v>
      </c>
      <c r="BH141" s="247">
        <f>IF(N141="zníž. prenesená",J141,0)</f>
        <v>0</v>
      </c>
      <c r="BI141" s="247">
        <f>IF(N141="nulová",J141,0)</f>
        <v>0</v>
      </c>
      <c r="BJ141" s="14" t="s">
        <v>87</v>
      </c>
      <c r="BK141" s="247">
        <f>ROUND(I141*H141,2)</f>
        <v>0</v>
      </c>
      <c r="BL141" s="14" t="s">
        <v>183</v>
      </c>
      <c r="BM141" s="246" t="s">
        <v>3020</v>
      </c>
    </row>
    <row r="142" s="2" customFormat="1" ht="16.5" customHeight="1">
      <c r="A142" s="35"/>
      <c r="B142" s="36"/>
      <c r="C142" s="234" t="s">
        <v>241</v>
      </c>
      <c r="D142" s="234" t="s">
        <v>179</v>
      </c>
      <c r="E142" s="235" t="s">
        <v>3021</v>
      </c>
      <c r="F142" s="236" t="s">
        <v>2993</v>
      </c>
      <c r="G142" s="237" t="s">
        <v>371</v>
      </c>
      <c r="H142" s="238">
        <v>1</v>
      </c>
      <c r="I142" s="239"/>
      <c r="J142" s="240">
        <f>ROUND(I142*H142,2)</f>
        <v>0</v>
      </c>
      <c r="K142" s="241"/>
      <c r="L142" s="41"/>
      <c r="M142" s="242" t="s">
        <v>1</v>
      </c>
      <c r="N142" s="243" t="s">
        <v>40</v>
      </c>
      <c r="O142" s="94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6" t="s">
        <v>183</v>
      </c>
      <c r="AT142" s="246" t="s">
        <v>179</v>
      </c>
      <c r="AU142" s="246" t="s">
        <v>81</v>
      </c>
      <c r="AY142" s="14" t="s">
        <v>177</v>
      </c>
      <c r="BE142" s="247">
        <f>IF(N142="základná",J142,0)</f>
        <v>0</v>
      </c>
      <c r="BF142" s="247">
        <f>IF(N142="znížená",J142,0)</f>
        <v>0</v>
      </c>
      <c r="BG142" s="247">
        <f>IF(N142="zákl. prenesená",J142,0)</f>
        <v>0</v>
      </c>
      <c r="BH142" s="247">
        <f>IF(N142="zníž. prenesená",J142,0)</f>
        <v>0</v>
      </c>
      <c r="BI142" s="247">
        <f>IF(N142="nulová",J142,0)</f>
        <v>0</v>
      </c>
      <c r="BJ142" s="14" t="s">
        <v>87</v>
      </c>
      <c r="BK142" s="247">
        <f>ROUND(I142*H142,2)</f>
        <v>0</v>
      </c>
      <c r="BL142" s="14" t="s">
        <v>183</v>
      </c>
      <c r="BM142" s="246" t="s">
        <v>3022</v>
      </c>
    </row>
    <row r="143" s="2" customFormat="1" ht="16.5" customHeight="1">
      <c r="A143" s="35"/>
      <c r="B143" s="36"/>
      <c r="C143" s="234" t="s">
        <v>245</v>
      </c>
      <c r="D143" s="234" t="s">
        <v>179</v>
      </c>
      <c r="E143" s="235" t="s">
        <v>3023</v>
      </c>
      <c r="F143" s="236" t="s">
        <v>2995</v>
      </c>
      <c r="G143" s="237" t="s">
        <v>1154</v>
      </c>
      <c r="H143" s="238">
        <v>1</v>
      </c>
      <c r="I143" s="239"/>
      <c r="J143" s="240">
        <f>ROUND(I143*H143,2)</f>
        <v>0</v>
      </c>
      <c r="K143" s="241"/>
      <c r="L143" s="41"/>
      <c r="M143" s="242" t="s">
        <v>1</v>
      </c>
      <c r="N143" s="243" t="s">
        <v>40</v>
      </c>
      <c r="O143" s="94"/>
      <c r="P143" s="244">
        <f>O143*H143</f>
        <v>0</v>
      </c>
      <c r="Q143" s="244">
        <v>0</v>
      </c>
      <c r="R143" s="244">
        <f>Q143*H143</f>
        <v>0</v>
      </c>
      <c r="S143" s="244">
        <v>0</v>
      </c>
      <c r="T143" s="24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6" t="s">
        <v>183</v>
      </c>
      <c r="AT143" s="246" t="s">
        <v>179</v>
      </c>
      <c r="AU143" s="246" t="s">
        <v>81</v>
      </c>
      <c r="AY143" s="14" t="s">
        <v>177</v>
      </c>
      <c r="BE143" s="247">
        <f>IF(N143="základná",J143,0)</f>
        <v>0</v>
      </c>
      <c r="BF143" s="247">
        <f>IF(N143="znížená",J143,0)</f>
        <v>0</v>
      </c>
      <c r="BG143" s="247">
        <f>IF(N143="zákl. prenesená",J143,0)</f>
        <v>0</v>
      </c>
      <c r="BH143" s="247">
        <f>IF(N143="zníž. prenesená",J143,0)</f>
        <v>0</v>
      </c>
      <c r="BI143" s="247">
        <f>IF(N143="nulová",J143,0)</f>
        <v>0</v>
      </c>
      <c r="BJ143" s="14" t="s">
        <v>87</v>
      </c>
      <c r="BK143" s="247">
        <f>ROUND(I143*H143,2)</f>
        <v>0</v>
      </c>
      <c r="BL143" s="14" t="s">
        <v>183</v>
      </c>
      <c r="BM143" s="246" t="s">
        <v>3024</v>
      </c>
    </row>
    <row r="144" s="2" customFormat="1" ht="16.5" customHeight="1">
      <c r="A144" s="35"/>
      <c r="B144" s="36"/>
      <c r="C144" s="234" t="s">
        <v>249</v>
      </c>
      <c r="D144" s="234" t="s">
        <v>179</v>
      </c>
      <c r="E144" s="235" t="s">
        <v>3025</v>
      </c>
      <c r="F144" s="236" t="s">
        <v>2997</v>
      </c>
      <c r="G144" s="237" t="s">
        <v>371</v>
      </c>
      <c r="H144" s="238">
        <v>2</v>
      </c>
      <c r="I144" s="239"/>
      <c r="J144" s="240">
        <f>ROUND(I144*H144,2)</f>
        <v>0</v>
      </c>
      <c r="K144" s="241"/>
      <c r="L144" s="41"/>
      <c r="M144" s="242" t="s">
        <v>1</v>
      </c>
      <c r="N144" s="243" t="s">
        <v>40</v>
      </c>
      <c r="O144" s="94"/>
      <c r="P144" s="244">
        <f>O144*H144</f>
        <v>0</v>
      </c>
      <c r="Q144" s="244">
        <v>0</v>
      </c>
      <c r="R144" s="244">
        <f>Q144*H144</f>
        <v>0</v>
      </c>
      <c r="S144" s="244">
        <v>0</v>
      </c>
      <c r="T144" s="24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6" t="s">
        <v>183</v>
      </c>
      <c r="AT144" s="246" t="s">
        <v>179</v>
      </c>
      <c r="AU144" s="246" t="s">
        <v>81</v>
      </c>
      <c r="AY144" s="14" t="s">
        <v>177</v>
      </c>
      <c r="BE144" s="247">
        <f>IF(N144="základná",J144,0)</f>
        <v>0</v>
      </c>
      <c r="BF144" s="247">
        <f>IF(N144="znížená",J144,0)</f>
        <v>0</v>
      </c>
      <c r="BG144" s="247">
        <f>IF(N144="zákl. prenesená",J144,0)</f>
        <v>0</v>
      </c>
      <c r="BH144" s="247">
        <f>IF(N144="zníž. prenesená",J144,0)</f>
        <v>0</v>
      </c>
      <c r="BI144" s="247">
        <f>IF(N144="nulová",J144,0)</f>
        <v>0</v>
      </c>
      <c r="BJ144" s="14" t="s">
        <v>87</v>
      </c>
      <c r="BK144" s="247">
        <f>ROUND(I144*H144,2)</f>
        <v>0</v>
      </c>
      <c r="BL144" s="14" t="s">
        <v>183</v>
      </c>
      <c r="BM144" s="246" t="s">
        <v>3026</v>
      </c>
    </row>
    <row r="145" s="2" customFormat="1" ht="16.5" customHeight="1">
      <c r="A145" s="35"/>
      <c r="B145" s="36"/>
      <c r="C145" s="234" t="s">
        <v>253</v>
      </c>
      <c r="D145" s="234" t="s">
        <v>179</v>
      </c>
      <c r="E145" s="235" t="s">
        <v>3027</v>
      </c>
      <c r="F145" s="236" t="s">
        <v>2999</v>
      </c>
      <c r="G145" s="237" t="s">
        <v>371</v>
      </c>
      <c r="H145" s="238">
        <v>2</v>
      </c>
      <c r="I145" s="239"/>
      <c r="J145" s="240">
        <f>ROUND(I145*H145,2)</f>
        <v>0</v>
      </c>
      <c r="K145" s="241"/>
      <c r="L145" s="41"/>
      <c r="M145" s="242" t="s">
        <v>1</v>
      </c>
      <c r="N145" s="243" t="s">
        <v>40</v>
      </c>
      <c r="O145" s="94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6" t="s">
        <v>183</v>
      </c>
      <c r="AT145" s="246" t="s">
        <v>179</v>
      </c>
      <c r="AU145" s="246" t="s">
        <v>81</v>
      </c>
      <c r="AY145" s="14" t="s">
        <v>177</v>
      </c>
      <c r="BE145" s="247">
        <f>IF(N145="základná",J145,0)</f>
        <v>0</v>
      </c>
      <c r="BF145" s="247">
        <f>IF(N145="znížená",J145,0)</f>
        <v>0</v>
      </c>
      <c r="BG145" s="247">
        <f>IF(N145="zákl. prenesená",J145,0)</f>
        <v>0</v>
      </c>
      <c r="BH145" s="247">
        <f>IF(N145="zníž. prenesená",J145,0)</f>
        <v>0</v>
      </c>
      <c r="BI145" s="247">
        <f>IF(N145="nulová",J145,0)</f>
        <v>0</v>
      </c>
      <c r="BJ145" s="14" t="s">
        <v>87</v>
      </c>
      <c r="BK145" s="247">
        <f>ROUND(I145*H145,2)</f>
        <v>0</v>
      </c>
      <c r="BL145" s="14" t="s">
        <v>183</v>
      </c>
      <c r="BM145" s="246" t="s">
        <v>3028</v>
      </c>
    </row>
    <row r="146" s="2" customFormat="1" ht="21.75" customHeight="1">
      <c r="A146" s="35"/>
      <c r="B146" s="36"/>
      <c r="C146" s="234" t="s">
        <v>7</v>
      </c>
      <c r="D146" s="234" t="s">
        <v>179</v>
      </c>
      <c r="E146" s="235" t="s">
        <v>3029</v>
      </c>
      <c r="F146" s="236" t="s">
        <v>3001</v>
      </c>
      <c r="G146" s="237" t="s">
        <v>371</v>
      </c>
      <c r="H146" s="238">
        <v>1</v>
      </c>
      <c r="I146" s="239"/>
      <c r="J146" s="240">
        <f>ROUND(I146*H146,2)</f>
        <v>0</v>
      </c>
      <c r="K146" s="241"/>
      <c r="L146" s="41"/>
      <c r="M146" s="242" t="s">
        <v>1</v>
      </c>
      <c r="N146" s="243" t="s">
        <v>40</v>
      </c>
      <c r="O146" s="94"/>
      <c r="P146" s="244">
        <f>O146*H146</f>
        <v>0</v>
      </c>
      <c r="Q146" s="244">
        <v>0</v>
      </c>
      <c r="R146" s="244">
        <f>Q146*H146</f>
        <v>0</v>
      </c>
      <c r="S146" s="244">
        <v>0</v>
      </c>
      <c r="T146" s="24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6" t="s">
        <v>183</v>
      </c>
      <c r="AT146" s="246" t="s">
        <v>179</v>
      </c>
      <c r="AU146" s="246" t="s">
        <v>81</v>
      </c>
      <c r="AY146" s="14" t="s">
        <v>177</v>
      </c>
      <c r="BE146" s="247">
        <f>IF(N146="základná",J146,0)</f>
        <v>0</v>
      </c>
      <c r="BF146" s="247">
        <f>IF(N146="znížená",J146,0)</f>
        <v>0</v>
      </c>
      <c r="BG146" s="247">
        <f>IF(N146="zákl. prenesená",J146,0)</f>
        <v>0</v>
      </c>
      <c r="BH146" s="247">
        <f>IF(N146="zníž. prenesená",J146,0)</f>
        <v>0</v>
      </c>
      <c r="BI146" s="247">
        <f>IF(N146="nulová",J146,0)</f>
        <v>0</v>
      </c>
      <c r="BJ146" s="14" t="s">
        <v>87</v>
      </c>
      <c r="BK146" s="247">
        <f>ROUND(I146*H146,2)</f>
        <v>0</v>
      </c>
      <c r="BL146" s="14" t="s">
        <v>183</v>
      </c>
      <c r="BM146" s="246" t="s">
        <v>3030</v>
      </c>
    </row>
    <row r="147" s="2" customFormat="1" ht="16.5" customHeight="1">
      <c r="A147" s="35"/>
      <c r="B147" s="36"/>
      <c r="C147" s="234" t="s">
        <v>260</v>
      </c>
      <c r="D147" s="234" t="s">
        <v>179</v>
      </c>
      <c r="E147" s="235" t="s">
        <v>3031</v>
      </c>
      <c r="F147" s="236" t="s">
        <v>3003</v>
      </c>
      <c r="G147" s="237" t="s">
        <v>371</v>
      </c>
      <c r="H147" s="238">
        <v>1</v>
      </c>
      <c r="I147" s="239"/>
      <c r="J147" s="240">
        <f>ROUND(I147*H147,2)</f>
        <v>0</v>
      </c>
      <c r="K147" s="241"/>
      <c r="L147" s="41"/>
      <c r="M147" s="242" t="s">
        <v>1</v>
      </c>
      <c r="N147" s="243" t="s">
        <v>40</v>
      </c>
      <c r="O147" s="94"/>
      <c r="P147" s="244">
        <f>O147*H147</f>
        <v>0</v>
      </c>
      <c r="Q147" s="244">
        <v>0</v>
      </c>
      <c r="R147" s="244">
        <f>Q147*H147</f>
        <v>0</v>
      </c>
      <c r="S147" s="244">
        <v>0</v>
      </c>
      <c r="T147" s="24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6" t="s">
        <v>183</v>
      </c>
      <c r="AT147" s="246" t="s">
        <v>179</v>
      </c>
      <c r="AU147" s="246" t="s">
        <v>81</v>
      </c>
      <c r="AY147" s="14" t="s">
        <v>177</v>
      </c>
      <c r="BE147" s="247">
        <f>IF(N147="základná",J147,0)</f>
        <v>0</v>
      </c>
      <c r="BF147" s="247">
        <f>IF(N147="znížená",J147,0)</f>
        <v>0</v>
      </c>
      <c r="BG147" s="247">
        <f>IF(N147="zákl. prenesená",J147,0)</f>
        <v>0</v>
      </c>
      <c r="BH147" s="247">
        <f>IF(N147="zníž. prenesená",J147,0)</f>
        <v>0</v>
      </c>
      <c r="BI147" s="247">
        <f>IF(N147="nulová",J147,0)</f>
        <v>0</v>
      </c>
      <c r="BJ147" s="14" t="s">
        <v>87</v>
      </c>
      <c r="BK147" s="247">
        <f>ROUND(I147*H147,2)</f>
        <v>0</v>
      </c>
      <c r="BL147" s="14" t="s">
        <v>183</v>
      </c>
      <c r="BM147" s="246" t="s">
        <v>3032</v>
      </c>
    </row>
    <row r="148" s="2" customFormat="1" ht="16.5" customHeight="1">
      <c r="A148" s="35"/>
      <c r="B148" s="36"/>
      <c r="C148" s="234" t="s">
        <v>265</v>
      </c>
      <c r="D148" s="234" t="s">
        <v>179</v>
      </c>
      <c r="E148" s="235" t="s">
        <v>3033</v>
      </c>
      <c r="F148" s="236" t="s">
        <v>3006</v>
      </c>
      <c r="G148" s="237" t="s">
        <v>371</v>
      </c>
      <c r="H148" s="238">
        <v>4</v>
      </c>
      <c r="I148" s="239"/>
      <c r="J148" s="240">
        <f>ROUND(I148*H148,2)</f>
        <v>0</v>
      </c>
      <c r="K148" s="241"/>
      <c r="L148" s="41"/>
      <c r="M148" s="242" t="s">
        <v>1</v>
      </c>
      <c r="N148" s="243" t="s">
        <v>40</v>
      </c>
      <c r="O148" s="94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6" t="s">
        <v>183</v>
      </c>
      <c r="AT148" s="246" t="s">
        <v>179</v>
      </c>
      <c r="AU148" s="246" t="s">
        <v>81</v>
      </c>
      <c r="AY148" s="14" t="s">
        <v>177</v>
      </c>
      <c r="BE148" s="247">
        <f>IF(N148="základná",J148,0)</f>
        <v>0</v>
      </c>
      <c r="BF148" s="247">
        <f>IF(N148="znížená",J148,0)</f>
        <v>0</v>
      </c>
      <c r="BG148" s="247">
        <f>IF(N148="zákl. prenesená",J148,0)</f>
        <v>0</v>
      </c>
      <c r="BH148" s="247">
        <f>IF(N148="zníž. prenesená",J148,0)</f>
        <v>0</v>
      </c>
      <c r="BI148" s="247">
        <f>IF(N148="nulová",J148,0)</f>
        <v>0</v>
      </c>
      <c r="BJ148" s="14" t="s">
        <v>87</v>
      </c>
      <c r="BK148" s="247">
        <f>ROUND(I148*H148,2)</f>
        <v>0</v>
      </c>
      <c r="BL148" s="14" t="s">
        <v>183</v>
      </c>
      <c r="BM148" s="246" t="s">
        <v>3034</v>
      </c>
    </row>
    <row r="149" s="2" customFormat="1" ht="16.5" customHeight="1">
      <c r="A149" s="35"/>
      <c r="B149" s="36"/>
      <c r="C149" s="234" t="s">
        <v>269</v>
      </c>
      <c r="D149" s="234" t="s">
        <v>179</v>
      </c>
      <c r="E149" s="235" t="s">
        <v>3035</v>
      </c>
      <c r="F149" s="236" t="s">
        <v>3008</v>
      </c>
      <c r="G149" s="237" t="s">
        <v>371</v>
      </c>
      <c r="H149" s="238">
        <v>1</v>
      </c>
      <c r="I149" s="239"/>
      <c r="J149" s="240">
        <f>ROUND(I149*H149,2)</f>
        <v>0</v>
      </c>
      <c r="K149" s="241"/>
      <c r="L149" s="41"/>
      <c r="M149" s="242" t="s">
        <v>1</v>
      </c>
      <c r="N149" s="243" t="s">
        <v>40</v>
      </c>
      <c r="O149" s="94"/>
      <c r="P149" s="244">
        <f>O149*H149</f>
        <v>0</v>
      </c>
      <c r="Q149" s="244">
        <v>0</v>
      </c>
      <c r="R149" s="244">
        <f>Q149*H149</f>
        <v>0</v>
      </c>
      <c r="S149" s="244">
        <v>0</v>
      </c>
      <c r="T149" s="24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6" t="s">
        <v>183</v>
      </c>
      <c r="AT149" s="246" t="s">
        <v>179</v>
      </c>
      <c r="AU149" s="246" t="s">
        <v>81</v>
      </c>
      <c r="AY149" s="14" t="s">
        <v>177</v>
      </c>
      <c r="BE149" s="247">
        <f>IF(N149="základná",J149,0)</f>
        <v>0</v>
      </c>
      <c r="BF149" s="247">
        <f>IF(N149="znížená",J149,0)</f>
        <v>0</v>
      </c>
      <c r="BG149" s="247">
        <f>IF(N149="zákl. prenesená",J149,0)</f>
        <v>0</v>
      </c>
      <c r="BH149" s="247">
        <f>IF(N149="zníž. prenesená",J149,0)</f>
        <v>0</v>
      </c>
      <c r="BI149" s="247">
        <f>IF(N149="nulová",J149,0)</f>
        <v>0</v>
      </c>
      <c r="BJ149" s="14" t="s">
        <v>87</v>
      </c>
      <c r="BK149" s="247">
        <f>ROUND(I149*H149,2)</f>
        <v>0</v>
      </c>
      <c r="BL149" s="14" t="s">
        <v>183</v>
      </c>
      <c r="BM149" s="246" t="s">
        <v>3036</v>
      </c>
    </row>
    <row r="150" s="2" customFormat="1" ht="16.5" customHeight="1">
      <c r="A150" s="35"/>
      <c r="B150" s="36"/>
      <c r="C150" s="234" t="s">
        <v>274</v>
      </c>
      <c r="D150" s="234" t="s">
        <v>179</v>
      </c>
      <c r="E150" s="235" t="s">
        <v>3037</v>
      </c>
      <c r="F150" s="236" t="s">
        <v>3010</v>
      </c>
      <c r="G150" s="237" t="s">
        <v>371</v>
      </c>
      <c r="H150" s="238">
        <v>12</v>
      </c>
      <c r="I150" s="239"/>
      <c r="J150" s="240">
        <f>ROUND(I150*H150,2)</f>
        <v>0</v>
      </c>
      <c r="K150" s="241"/>
      <c r="L150" s="41"/>
      <c r="M150" s="242" t="s">
        <v>1</v>
      </c>
      <c r="N150" s="243" t="s">
        <v>40</v>
      </c>
      <c r="O150" s="94"/>
      <c r="P150" s="244">
        <f>O150*H150</f>
        <v>0</v>
      </c>
      <c r="Q150" s="244">
        <v>0</v>
      </c>
      <c r="R150" s="244">
        <f>Q150*H150</f>
        <v>0</v>
      </c>
      <c r="S150" s="244">
        <v>0</v>
      </c>
      <c r="T150" s="24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6" t="s">
        <v>183</v>
      </c>
      <c r="AT150" s="246" t="s">
        <v>179</v>
      </c>
      <c r="AU150" s="246" t="s">
        <v>81</v>
      </c>
      <c r="AY150" s="14" t="s">
        <v>177</v>
      </c>
      <c r="BE150" s="247">
        <f>IF(N150="základná",J150,0)</f>
        <v>0</v>
      </c>
      <c r="BF150" s="247">
        <f>IF(N150="znížená",J150,0)</f>
        <v>0</v>
      </c>
      <c r="BG150" s="247">
        <f>IF(N150="zákl. prenesená",J150,0)</f>
        <v>0</v>
      </c>
      <c r="BH150" s="247">
        <f>IF(N150="zníž. prenesená",J150,0)</f>
        <v>0</v>
      </c>
      <c r="BI150" s="247">
        <f>IF(N150="nulová",J150,0)</f>
        <v>0</v>
      </c>
      <c r="BJ150" s="14" t="s">
        <v>87</v>
      </c>
      <c r="BK150" s="247">
        <f>ROUND(I150*H150,2)</f>
        <v>0</v>
      </c>
      <c r="BL150" s="14" t="s">
        <v>183</v>
      </c>
      <c r="BM150" s="246" t="s">
        <v>3038</v>
      </c>
    </row>
    <row r="151" s="2" customFormat="1" ht="24.15" customHeight="1">
      <c r="A151" s="35"/>
      <c r="B151" s="36"/>
      <c r="C151" s="234" t="s">
        <v>278</v>
      </c>
      <c r="D151" s="234" t="s">
        <v>179</v>
      </c>
      <c r="E151" s="235" t="s">
        <v>3039</v>
      </c>
      <c r="F151" s="236" t="s">
        <v>3012</v>
      </c>
      <c r="G151" s="237" t="s">
        <v>371</v>
      </c>
      <c r="H151" s="238">
        <v>50</v>
      </c>
      <c r="I151" s="239"/>
      <c r="J151" s="240">
        <f>ROUND(I151*H151,2)</f>
        <v>0</v>
      </c>
      <c r="K151" s="241"/>
      <c r="L151" s="41"/>
      <c r="M151" s="242" t="s">
        <v>1</v>
      </c>
      <c r="N151" s="243" t="s">
        <v>40</v>
      </c>
      <c r="O151" s="94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6" t="s">
        <v>183</v>
      </c>
      <c r="AT151" s="246" t="s">
        <v>179</v>
      </c>
      <c r="AU151" s="246" t="s">
        <v>81</v>
      </c>
      <c r="AY151" s="14" t="s">
        <v>177</v>
      </c>
      <c r="BE151" s="247">
        <f>IF(N151="základná",J151,0)</f>
        <v>0</v>
      </c>
      <c r="BF151" s="247">
        <f>IF(N151="znížená",J151,0)</f>
        <v>0</v>
      </c>
      <c r="BG151" s="247">
        <f>IF(N151="zákl. prenesená",J151,0)</f>
        <v>0</v>
      </c>
      <c r="BH151" s="247">
        <f>IF(N151="zníž. prenesená",J151,0)</f>
        <v>0</v>
      </c>
      <c r="BI151" s="247">
        <f>IF(N151="nulová",J151,0)</f>
        <v>0</v>
      </c>
      <c r="BJ151" s="14" t="s">
        <v>87</v>
      </c>
      <c r="BK151" s="247">
        <f>ROUND(I151*H151,2)</f>
        <v>0</v>
      </c>
      <c r="BL151" s="14" t="s">
        <v>183</v>
      </c>
      <c r="BM151" s="246" t="s">
        <v>3040</v>
      </c>
    </row>
    <row r="152" s="2" customFormat="1" ht="24.15" customHeight="1">
      <c r="A152" s="35"/>
      <c r="B152" s="36"/>
      <c r="C152" s="234" t="s">
        <v>282</v>
      </c>
      <c r="D152" s="234" t="s">
        <v>179</v>
      </c>
      <c r="E152" s="235" t="s">
        <v>3041</v>
      </c>
      <c r="F152" s="236" t="s">
        <v>3014</v>
      </c>
      <c r="G152" s="237" t="s">
        <v>371</v>
      </c>
      <c r="H152" s="238">
        <v>25</v>
      </c>
      <c r="I152" s="239"/>
      <c r="J152" s="240">
        <f>ROUND(I152*H152,2)</f>
        <v>0</v>
      </c>
      <c r="K152" s="241"/>
      <c r="L152" s="41"/>
      <c r="M152" s="242" t="s">
        <v>1</v>
      </c>
      <c r="N152" s="243" t="s">
        <v>40</v>
      </c>
      <c r="O152" s="94"/>
      <c r="P152" s="244">
        <f>O152*H152</f>
        <v>0</v>
      </c>
      <c r="Q152" s="244">
        <v>0</v>
      </c>
      <c r="R152" s="244">
        <f>Q152*H152</f>
        <v>0</v>
      </c>
      <c r="S152" s="244">
        <v>0</v>
      </c>
      <c r="T152" s="24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6" t="s">
        <v>183</v>
      </c>
      <c r="AT152" s="246" t="s">
        <v>179</v>
      </c>
      <c r="AU152" s="246" t="s">
        <v>81</v>
      </c>
      <c r="AY152" s="14" t="s">
        <v>177</v>
      </c>
      <c r="BE152" s="247">
        <f>IF(N152="základná",J152,0)</f>
        <v>0</v>
      </c>
      <c r="BF152" s="247">
        <f>IF(N152="znížená",J152,0)</f>
        <v>0</v>
      </c>
      <c r="BG152" s="247">
        <f>IF(N152="zákl. prenesená",J152,0)</f>
        <v>0</v>
      </c>
      <c r="BH152" s="247">
        <f>IF(N152="zníž. prenesená",J152,0)</f>
        <v>0</v>
      </c>
      <c r="BI152" s="247">
        <f>IF(N152="nulová",J152,0)</f>
        <v>0</v>
      </c>
      <c r="BJ152" s="14" t="s">
        <v>87</v>
      </c>
      <c r="BK152" s="247">
        <f>ROUND(I152*H152,2)</f>
        <v>0</v>
      </c>
      <c r="BL152" s="14" t="s">
        <v>183</v>
      </c>
      <c r="BM152" s="246" t="s">
        <v>3042</v>
      </c>
    </row>
    <row r="153" s="2" customFormat="1" ht="16.5" customHeight="1">
      <c r="A153" s="35"/>
      <c r="B153" s="36"/>
      <c r="C153" s="234" t="s">
        <v>287</v>
      </c>
      <c r="D153" s="234" t="s">
        <v>179</v>
      </c>
      <c r="E153" s="235" t="s">
        <v>3043</v>
      </c>
      <c r="F153" s="236" t="s">
        <v>3016</v>
      </c>
      <c r="G153" s="237" t="s">
        <v>371</v>
      </c>
      <c r="H153" s="238">
        <v>1</v>
      </c>
      <c r="I153" s="239"/>
      <c r="J153" s="240">
        <f>ROUND(I153*H153,2)</f>
        <v>0</v>
      </c>
      <c r="K153" s="241"/>
      <c r="L153" s="41"/>
      <c r="M153" s="242" t="s">
        <v>1</v>
      </c>
      <c r="N153" s="243" t="s">
        <v>40</v>
      </c>
      <c r="O153" s="94"/>
      <c r="P153" s="244">
        <f>O153*H153</f>
        <v>0</v>
      </c>
      <c r="Q153" s="244">
        <v>0</v>
      </c>
      <c r="R153" s="244">
        <f>Q153*H153</f>
        <v>0</v>
      </c>
      <c r="S153" s="244">
        <v>0</v>
      </c>
      <c r="T153" s="24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6" t="s">
        <v>183</v>
      </c>
      <c r="AT153" s="246" t="s">
        <v>179</v>
      </c>
      <c r="AU153" s="246" t="s">
        <v>81</v>
      </c>
      <c r="AY153" s="14" t="s">
        <v>177</v>
      </c>
      <c r="BE153" s="247">
        <f>IF(N153="základná",J153,0)</f>
        <v>0</v>
      </c>
      <c r="BF153" s="247">
        <f>IF(N153="znížená",J153,0)</f>
        <v>0</v>
      </c>
      <c r="BG153" s="247">
        <f>IF(N153="zákl. prenesená",J153,0)</f>
        <v>0</v>
      </c>
      <c r="BH153" s="247">
        <f>IF(N153="zníž. prenesená",J153,0)</f>
        <v>0</v>
      </c>
      <c r="BI153" s="247">
        <f>IF(N153="nulová",J153,0)</f>
        <v>0</v>
      </c>
      <c r="BJ153" s="14" t="s">
        <v>87</v>
      </c>
      <c r="BK153" s="247">
        <f>ROUND(I153*H153,2)</f>
        <v>0</v>
      </c>
      <c r="BL153" s="14" t="s">
        <v>183</v>
      </c>
      <c r="BM153" s="246" t="s">
        <v>3044</v>
      </c>
    </row>
    <row r="154" s="2" customFormat="1" ht="24.15" customHeight="1">
      <c r="A154" s="35"/>
      <c r="B154" s="36"/>
      <c r="C154" s="234" t="s">
        <v>291</v>
      </c>
      <c r="D154" s="234" t="s">
        <v>179</v>
      </c>
      <c r="E154" s="235" t="s">
        <v>3045</v>
      </c>
      <c r="F154" s="236" t="s">
        <v>3018</v>
      </c>
      <c r="G154" s="237" t="s">
        <v>371</v>
      </c>
      <c r="H154" s="238">
        <v>13</v>
      </c>
      <c r="I154" s="239"/>
      <c r="J154" s="240">
        <f>ROUND(I154*H154,2)</f>
        <v>0</v>
      </c>
      <c r="K154" s="241"/>
      <c r="L154" s="41"/>
      <c r="M154" s="242" t="s">
        <v>1</v>
      </c>
      <c r="N154" s="243" t="s">
        <v>40</v>
      </c>
      <c r="O154" s="94"/>
      <c r="P154" s="244">
        <f>O154*H154</f>
        <v>0</v>
      </c>
      <c r="Q154" s="244">
        <v>0</v>
      </c>
      <c r="R154" s="244">
        <f>Q154*H154</f>
        <v>0</v>
      </c>
      <c r="S154" s="244">
        <v>0</v>
      </c>
      <c r="T154" s="24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6" t="s">
        <v>183</v>
      </c>
      <c r="AT154" s="246" t="s">
        <v>179</v>
      </c>
      <c r="AU154" s="246" t="s">
        <v>81</v>
      </c>
      <c r="AY154" s="14" t="s">
        <v>177</v>
      </c>
      <c r="BE154" s="247">
        <f>IF(N154="základná",J154,0)</f>
        <v>0</v>
      </c>
      <c r="BF154" s="247">
        <f>IF(N154="znížená",J154,0)</f>
        <v>0</v>
      </c>
      <c r="BG154" s="247">
        <f>IF(N154="zákl. prenesená",J154,0)</f>
        <v>0</v>
      </c>
      <c r="BH154" s="247">
        <f>IF(N154="zníž. prenesená",J154,0)</f>
        <v>0</v>
      </c>
      <c r="BI154" s="247">
        <f>IF(N154="nulová",J154,0)</f>
        <v>0</v>
      </c>
      <c r="BJ154" s="14" t="s">
        <v>87</v>
      </c>
      <c r="BK154" s="247">
        <f>ROUND(I154*H154,2)</f>
        <v>0</v>
      </c>
      <c r="BL154" s="14" t="s">
        <v>183</v>
      </c>
      <c r="BM154" s="246" t="s">
        <v>3046</v>
      </c>
    </row>
    <row r="155" s="12" customFormat="1" ht="25.92" customHeight="1">
      <c r="A155" s="12"/>
      <c r="B155" s="218"/>
      <c r="C155" s="219"/>
      <c r="D155" s="220" t="s">
        <v>73</v>
      </c>
      <c r="E155" s="221" t="s">
        <v>2278</v>
      </c>
      <c r="F155" s="221" t="s">
        <v>3047</v>
      </c>
      <c r="G155" s="219"/>
      <c r="H155" s="219"/>
      <c r="I155" s="222"/>
      <c r="J155" s="223">
        <f>BK155</f>
        <v>0</v>
      </c>
      <c r="K155" s="219"/>
      <c r="L155" s="224"/>
      <c r="M155" s="225"/>
      <c r="N155" s="226"/>
      <c r="O155" s="226"/>
      <c r="P155" s="227">
        <f>SUM(P156:P159)</f>
        <v>0</v>
      </c>
      <c r="Q155" s="226"/>
      <c r="R155" s="227">
        <f>SUM(R156:R159)</f>
        <v>0</v>
      </c>
      <c r="S155" s="226"/>
      <c r="T155" s="228">
        <f>SUM(T156:T159)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9" t="s">
        <v>81</v>
      </c>
      <c r="AT155" s="230" t="s">
        <v>73</v>
      </c>
      <c r="AU155" s="230" t="s">
        <v>74</v>
      </c>
      <c r="AY155" s="229" t="s">
        <v>177</v>
      </c>
      <c r="BK155" s="231">
        <f>SUM(BK156:BK159)</f>
        <v>0</v>
      </c>
    </row>
    <row r="156" s="2" customFormat="1" ht="21.75" customHeight="1">
      <c r="A156" s="35"/>
      <c r="B156" s="36"/>
      <c r="C156" s="248" t="s">
        <v>295</v>
      </c>
      <c r="D156" s="248" t="s">
        <v>270</v>
      </c>
      <c r="E156" s="249" t="s">
        <v>3048</v>
      </c>
      <c r="F156" s="250" t="s">
        <v>3049</v>
      </c>
      <c r="G156" s="251" t="s">
        <v>371</v>
      </c>
      <c r="H156" s="252">
        <v>1</v>
      </c>
      <c r="I156" s="253"/>
      <c r="J156" s="254">
        <f>ROUND(I156*H156,2)</f>
        <v>0</v>
      </c>
      <c r="K156" s="255"/>
      <c r="L156" s="256"/>
      <c r="M156" s="257" t="s">
        <v>1</v>
      </c>
      <c r="N156" s="258" t="s">
        <v>40</v>
      </c>
      <c r="O156" s="94"/>
      <c r="P156" s="244">
        <f>O156*H156</f>
        <v>0</v>
      </c>
      <c r="Q156" s="244">
        <v>0</v>
      </c>
      <c r="R156" s="244">
        <f>Q156*H156</f>
        <v>0</v>
      </c>
      <c r="S156" s="244">
        <v>0</v>
      </c>
      <c r="T156" s="24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6" t="s">
        <v>208</v>
      </c>
      <c r="AT156" s="246" t="s">
        <v>270</v>
      </c>
      <c r="AU156" s="246" t="s">
        <v>81</v>
      </c>
      <c r="AY156" s="14" t="s">
        <v>177</v>
      </c>
      <c r="BE156" s="247">
        <f>IF(N156="základná",J156,0)</f>
        <v>0</v>
      </c>
      <c r="BF156" s="247">
        <f>IF(N156="znížená",J156,0)</f>
        <v>0</v>
      </c>
      <c r="BG156" s="247">
        <f>IF(N156="zákl. prenesená",J156,0)</f>
        <v>0</v>
      </c>
      <c r="BH156" s="247">
        <f>IF(N156="zníž. prenesená",J156,0)</f>
        <v>0</v>
      </c>
      <c r="BI156" s="247">
        <f>IF(N156="nulová",J156,0)</f>
        <v>0</v>
      </c>
      <c r="BJ156" s="14" t="s">
        <v>87</v>
      </c>
      <c r="BK156" s="247">
        <f>ROUND(I156*H156,2)</f>
        <v>0</v>
      </c>
      <c r="BL156" s="14" t="s">
        <v>183</v>
      </c>
      <c r="BM156" s="246" t="s">
        <v>291</v>
      </c>
    </row>
    <row r="157" s="2" customFormat="1" ht="21.75" customHeight="1">
      <c r="A157" s="35"/>
      <c r="B157" s="36"/>
      <c r="C157" s="248" t="s">
        <v>299</v>
      </c>
      <c r="D157" s="248" t="s">
        <v>270</v>
      </c>
      <c r="E157" s="249" t="s">
        <v>3050</v>
      </c>
      <c r="F157" s="250" t="s">
        <v>3051</v>
      </c>
      <c r="G157" s="251" t="s">
        <v>371</v>
      </c>
      <c r="H157" s="252">
        <v>2</v>
      </c>
      <c r="I157" s="253"/>
      <c r="J157" s="254">
        <f>ROUND(I157*H157,2)</f>
        <v>0</v>
      </c>
      <c r="K157" s="255"/>
      <c r="L157" s="256"/>
      <c r="M157" s="257" t="s">
        <v>1</v>
      </c>
      <c r="N157" s="258" t="s">
        <v>40</v>
      </c>
      <c r="O157" s="94"/>
      <c r="P157" s="244">
        <f>O157*H157</f>
        <v>0</v>
      </c>
      <c r="Q157" s="244">
        <v>0</v>
      </c>
      <c r="R157" s="244">
        <f>Q157*H157</f>
        <v>0</v>
      </c>
      <c r="S157" s="244">
        <v>0</v>
      </c>
      <c r="T157" s="24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46" t="s">
        <v>208</v>
      </c>
      <c r="AT157" s="246" t="s">
        <v>270</v>
      </c>
      <c r="AU157" s="246" t="s">
        <v>81</v>
      </c>
      <c r="AY157" s="14" t="s">
        <v>177</v>
      </c>
      <c r="BE157" s="247">
        <f>IF(N157="základná",J157,0)</f>
        <v>0</v>
      </c>
      <c r="BF157" s="247">
        <f>IF(N157="znížená",J157,0)</f>
        <v>0</v>
      </c>
      <c r="BG157" s="247">
        <f>IF(N157="zákl. prenesená",J157,0)</f>
        <v>0</v>
      </c>
      <c r="BH157" s="247">
        <f>IF(N157="zníž. prenesená",J157,0)</f>
        <v>0</v>
      </c>
      <c r="BI157" s="247">
        <f>IF(N157="nulová",J157,0)</f>
        <v>0</v>
      </c>
      <c r="BJ157" s="14" t="s">
        <v>87</v>
      </c>
      <c r="BK157" s="247">
        <f>ROUND(I157*H157,2)</f>
        <v>0</v>
      </c>
      <c r="BL157" s="14" t="s">
        <v>183</v>
      </c>
      <c r="BM157" s="246" t="s">
        <v>299</v>
      </c>
    </row>
    <row r="158" s="2" customFormat="1" ht="21.75" customHeight="1">
      <c r="A158" s="35"/>
      <c r="B158" s="36"/>
      <c r="C158" s="234" t="s">
        <v>303</v>
      </c>
      <c r="D158" s="234" t="s">
        <v>179</v>
      </c>
      <c r="E158" s="235" t="s">
        <v>3052</v>
      </c>
      <c r="F158" s="236" t="s">
        <v>3049</v>
      </c>
      <c r="G158" s="237" t="s">
        <v>371</v>
      </c>
      <c r="H158" s="238">
        <v>1</v>
      </c>
      <c r="I158" s="239"/>
      <c r="J158" s="240">
        <f>ROUND(I158*H158,2)</f>
        <v>0</v>
      </c>
      <c r="K158" s="241"/>
      <c r="L158" s="41"/>
      <c r="M158" s="242" t="s">
        <v>1</v>
      </c>
      <c r="N158" s="243" t="s">
        <v>40</v>
      </c>
      <c r="O158" s="94"/>
      <c r="P158" s="244">
        <f>O158*H158</f>
        <v>0</v>
      </c>
      <c r="Q158" s="244">
        <v>0</v>
      </c>
      <c r="R158" s="244">
        <f>Q158*H158</f>
        <v>0</v>
      </c>
      <c r="S158" s="244">
        <v>0</v>
      </c>
      <c r="T158" s="24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46" t="s">
        <v>183</v>
      </c>
      <c r="AT158" s="246" t="s">
        <v>179</v>
      </c>
      <c r="AU158" s="246" t="s">
        <v>81</v>
      </c>
      <c r="AY158" s="14" t="s">
        <v>177</v>
      </c>
      <c r="BE158" s="247">
        <f>IF(N158="základná",J158,0)</f>
        <v>0</v>
      </c>
      <c r="BF158" s="247">
        <f>IF(N158="znížená",J158,0)</f>
        <v>0</v>
      </c>
      <c r="BG158" s="247">
        <f>IF(N158="zákl. prenesená",J158,0)</f>
        <v>0</v>
      </c>
      <c r="BH158" s="247">
        <f>IF(N158="zníž. prenesená",J158,0)</f>
        <v>0</v>
      </c>
      <c r="BI158" s="247">
        <f>IF(N158="nulová",J158,0)</f>
        <v>0</v>
      </c>
      <c r="BJ158" s="14" t="s">
        <v>87</v>
      </c>
      <c r="BK158" s="247">
        <f>ROUND(I158*H158,2)</f>
        <v>0</v>
      </c>
      <c r="BL158" s="14" t="s">
        <v>183</v>
      </c>
      <c r="BM158" s="246" t="s">
        <v>3053</v>
      </c>
    </row>
    <row r="159" s="2" customFormat="1" ht="21.75" customHeight="1">
      <c r="A159" s="35"/>
      <c r="B159" s="36"/>
      <c r="C159" s="234" t="s">
        <v>307</v>
      </c>
      <c r="D159" s="234" t="s">
        <v>179</v>
      </c>
      <c r="E159" s="235" t="s">
        <v>3054</v>
      </c>
      <c r="F159" s="236" t="s">
        <v>3051</v>
      </c>
      <c r="G159" s="237" t="s">
        <v>371</v>
      </c>
      <c r="H159" s="238">
        <v>2</v>
      </c>
      <c r="I159" s="239"/>
      <c r="J159" s="240">
        <f>ROUND(I159*H159,2)</f>
        <v>0</v>
      </c>
      <c r="K159" s="241"/>
      <c r="L159" s="41"/>
      <c r="M159" s="242" t="s">
        <v>1</v>
      </c>
      <c r="N159" s="243" t="s">
        <v>40</v>
      </c>
      <c r="O159" s="94"/>
      <c r="P159" s="244">
        <f>O159*H159</f>
        <v>0</v>
      </c>
      <c r="Q159" s="244">
        <v>0</v>
      </c>
      <c r="R159" s="244">
        <f>Q159*H159</f>
        <v>0</v>
      </c>
      <c r="S159" s="244">
        <v>0</v>
      </c>
      <c r="T159" s="24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6" t="s">
        <v>183</v>
      </c>
      <c r="AT159" s="246" t="s">
        <v>179</v>
      </c>
      <c r="AU159" s="246" t="s">
        <v>81</v>
      </c>
      <c r="AY159" s="14" t="s">
        <v>177</v>
      </c>
      <c r="BE159" s="247">
        <f>IF(N159="základná",J159,0)</f>
        <v>0</v>
      </c>
      <c r="BF159" s="247">
        <f>IF(N159="znížená",J159,0)</f>
        <v>0</v>
      </c>
      <c r="BG159" s="247">
        <f>IF(N159="zákl. prenesená",J159,0)</f>
        <v>0</v>
      </c>
      <c r="BH159" s="247">
        <f>IF(N159="zníž. prenesená",J159,0)</f>
        <v>0</v>
      </c>
      <c r="BI159" s="247">
        <f>IF(N159="nulová",J159,0)</f>
        <v>0</v>
      </c>
      <c r="BJ159" s="14" t="s">
        <v>87</v>
      </c>
      <c r="BK159" s="247">
        <f>ROUND(I159*H159,2)</f>
        <v>0</v>
      </c>
      <c r="BL159" s="14" t="s">
        <v>183</v>
      </c>
      <c r="BM159" s="246" t="s">
        <v>3055</v>
      </c>
    </row>
    <row r="160" s="12" customFormat="1" ht="25.92" customHeight="1">
      <c r="A160" s="12"/>
      <c r="B160" s="218"/>
      <c r="C160" s="219"/>
      <c r="D160" s="220" t="s">
        <v>73</v>
      </c>
      <c r="E160" s="221" t="s">
        <v>2312</v>
      </c>
      <c r="F160" s="221" t="s">
        <v>3056</v>
      </c>
      <c r="G160" s="219"/>
      <c r="H160" s="219"/>
      <c r="I160" s="222"/>
      <c r="J160" s="223">
        <f>BK160</f>
        <v>0</v>
      </c>
      <c r="K160" s="219"/>
      <c r="L160" s="224"/>
      <c r="M160" s="225"/>
      <c r="N160" s="226"/>
      <c r="O160" s="226"/>
      <c r="P160" s="227">
        <f>SUM(P161:P172)</f>
        <v>0</v>
      </c>
      <c r="Q160" s="226"/>
      <c r="R160" s="227">
        <f>SUM(R161:R172)</f>
        <v>0</v>
      </c>
      <c r="S160" s="226"/>
      <c r="T160" s="228">
        <f>SUM(T161:T172)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9" t="s">
        <v>81</v>
      </c>
      <c r="AT160" s="230" t="s">
        <v>73</v>
      </c>
      <c r="AU160" s="230" t="s">
        <v>74</v>
      </c>
      <c r="AY160" s="229" t="s">
        <v>177</v>
      </c>
      <c r="BK160" s="231">
        <f>SUM(BK161:BK172)</f>
        <v>0</v>
      </c>
    </row>
    <row r="161" s="2" customFormat="1" ht="21.75" customHeight="1">
      <c r="A161" s="35"/>
      <c r="B161" s="36"/>
      <c r="C161" s="248" t="s">
        <v>311</v>
      </c>
      <c r="D161" s="248" t="s">
        <v>270</v>
      </c>
      <c r="E161" s="249" t="s">
        <v>3057</v>
      </c>
      <c r="F161" s="250" t="s">
        <v>3058</v>
      </c>
      <c r="G161" s="251" t="s">
        <v>182</v>
      </c>
      <c r="H161" s="252">
        <v>300</v>
      </c>
      <c r="I161" s="253"/>
      <c r="J161" s="254">
        <f>ROUND(I161*H161,2)</f>
        <v>0</v>
      </c>
      <c r="K161" s="255"/>
      <c r="L161" s="256"/>
      <c r="M161" s="257" t="s">
        <v>1</v>
      </c>
      <c r="N161" s="258" t="s">
        <v>40</v>
      </c>
      <c r="O161" s="94"/>
      <c r="P161" s="244">
        <f>O161*H161</f>
        <v>0</v>
      </c>
      <c r="Q161" s="244">
        <v>0</v>
      </c>
      <c r="R161" s="244">
        <f>Q161*H161</f>
        <v>0</v>
      </c>
      <c r="S161" s="244">
        <v>0</v>
      </c>
      <c r="T161" s="24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6" t="s">
        <v>208</v>
      </c>
      <c r="AT161" s="246" t="s">
        <v>270</v>
      </c>
      <c r="AU161" s="246" t="s">
        <v>81</v>
      </c>
      <c r="AY161" s="14" t="s">
        <v>177</v>
      </c>
      <c r="BE161" s="247">
        <f>IF(N161="základná",J161,0)</f>
        <v>0</v>
      </c>
      <c r="BF161" s="247">
        <f>IF(N161="znížená",J161,0)</f>
        <v>0</v>
      </c>
      <c r="BG161" s="247">
        <f>IF(N161="zákl. prenesená",J161,0)</f>
        <v>0</v>
      </c>
      <c r="BH161" s="247">
        <f>IF(N161="zníž. prenesená",J161,0)</f>
        <v>0</v>
      </c>
      <c r="BI161" s="247">
        <f>IF(N161="nulová",J161,0)</f>
        <v>0</v>
      </c>
      <c r="BJ161" s="14" t="s">
        <v>87</v>
      </c>
      <c r="BK161" s="247">
        <f>ROUND(I161*H161,2)</f>
        <v>0</v>
      </c>
      <c r="BL161" s="14" t="s">
        <v>183</v>
      </c>
      <c r="BM161" s="246" t="s">
        <v>307</v>
      </c>
    </row>
    <row r="162" s="2" customFormat="1" ht="16.5" customHeight="1">
      <c r="A162" s="35"/>
      <c r="B162" s="36"/>
      <c r="C162" s="248" t="s">
        <v>315</v>
      </c>
      <c r="D162" s="248" t="s">
        <v>270</v>
      </c>
      <c r="E162" s="249" t="s">
        <v>3059</v>
      </c>
      <c r="F162" s="250" t="s">
        <v>3060</v>
      </c>
      <c r="G162" s="251" t="s">
        <v>371</v>
      </c>
      <c r="H162" s="252">
        <v>175</v>
      </c>
      <c r="I162" s="253"/>
      <c r="J162" s="254">
        <f>ROUND(I162*H162,2)</f>
        <v>0</v>
      </c>
      <c r="K162" s="255"/>
      <c r="L162" s="256"/>
      <c r="M162" s="257" t="s">
        <v>1</v>
      </c>
      <c r="N162" s="258" t="s">
        <v>40</v>
      </c>
      <c r="O162" s="94"/>
      <c r="P162" s="244">
        <f>O162*H162</f>
        <v>0</v>
      </c>
      <c r="Q162" s="244">
        <v>0</v>
      </c>
      <c r="R162" s="244">
        <f>Q162*H162</f>
        <v>0</v>
      </c>
      <c r="S162" s="244">
        <v>0</v>
      </c>
      <c r="T162" s="24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46" t="s">
        <v>208</v>
      </c>
      <c r="AT162" s="246" t="s">
        <v>270</v>
      </c>
      <c r="AU162" s="246" t="s">
        <v>81</v>
      </c>
      <c r="AY162" s="14" t="s">
        <v>177</v>
      </c>
      <c r="BE162" s="247">
        <f>IF(N162="základná",J162,0)</f>
        <v>0</v>
      </c>
      <c r="BF162" s="247">
        <f>IF(N162="znížená",J162,0)</f>
        <v>0</v>
      </c>
      <c r="BG162" s="247">
        <f>IF(N162="zákl. prenesená",J162,0)</f>
        <v>0</v>
      </c>
      <c r="BH162" s="247">
        <f>IF(N162="zníž. prenesená",J162,0)</f>
        <v>0</v>
      </c>
      <c r="BI162" s="247">
        <f>IF(N162="nulová",J162,0)</f>
        <v>0</v>
      </c>
      <c r="BJ162" s="14" t="s">
        <v>87</v>
      </c>
      <c r="BK162" s="247">
        <f>ROUND(I162*H162,2)</f>
        <v>0</v>
      </c>
      <c r="BL162" s="14" t="s">
        <v>183</v>
      </c>
      <c r="BM162" s="246" t="s">
        <v>315</v>
      </c>
    </row>
    <row r="163" s="2" customFormat="1" ht="24.15" customHeight="1">
      <c r="A163" s="35"/>
      <c r="B163" s="36"/>
      <c r="C163" s="248" t="s">
        <v>319</v>
      </c>
      <c r="D163" s="248" t="s">
        <v>270</v>
      </c>
      <c r="E163" s="249" t="s">
        <v>3061</v>
      </c>
      <c r="F163" s="250" t="s">
        <v>3062</v>
      </c>
      <c r="G163" s="251" t="s">
        <v>371</v>
      </c>
      <c r="H163" s="252">
        <v>6</v>
      </c>
      <c r="I163" s="253"/>
      <c r="J163" s="254">
        <f>ROUND(I163*H163,2)</f>
        <v>0</v>
      </c>
      <c r="K163" s="255"/>
      <c r="L163" s="256"/>
      <c r="M163" s="257" t="s">
        <v>1</v>
      </c>
      <c r="N163" s="258" t="s">
        <v>40</v>
      </c>
      <c r="O163" s="94"/>
      <c r="P163" s="244">
        <f>O163*H163</f>
        <v>0</v>
      </c>
      <c r="Q163" s="244">
        <v>0</v>
      </c>
      <c r="R163" s="244">
        <f>Q163*H163</f>
        <v>0</v>
      </c>
      <c r="S163" s="244">
        <v>0</v>
      </c>
      <c r="T163" s="24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46" t="s">
        <v>208</v>
      </c>
      <c r="AT163" s="246" t="s">
        <v>270</v>
      </c>
      <c r="AU163" s="246" t="s">
        <v>81</v>
      </c>
      <c r="AY163" s="14" t="s">
        <v>177</v>
      </c>
      <c r="BE163" s="247">
        <f>IF(N163="základná",J163,0)</f>
        <v>0</v>
      </c>
      <c r="BF163" s="247">
        <f>IF(N163="znížená",J163,0)</f>
        <v>0</v>
      </c>
      <c r="BG163" s="247">
        <f>IF(N163="zákl. prenesená",J163,0)</f>
        <v>0</v>
      </c>
      <c r="BH163" s="247">
        <f>IF(N163="zníž. prenesená",J163,0)</f>
        <v>0</v>
      </c>
      <c r="BI163" s="247">
        <f>IF(N163="nulová",J163,0)</f>
        <v>0</v>
      </c>
      <c r="BJ163" s="14" t="s">
        <v>87</v>
      </c>
      <c r="BK163" s="247">
        <f>ROUND(I163*H163,2)</f>
        <v>0</v>
      </c>
      <c r="BL163" s="14" t="s">
        <v>183</v>
      </c>
      <c r="BM163" s="246" t="s">
        <v>323</v>
      </c>
    </row>
    <row r="164" s="2" customFormat="1" ht="16.5" customHeight="1">
      <c r="A164" s="35"/>
      <c r="B164" s="36"/>
      <c r="C164" s="248" t="s">
        <v>323</v>
      </c>
      <c r="D164" s="248" t="s">
        <v>270</v>
      </c>
      <c r="E164" s="249" t="s">
        <v>3063</v>
      </c>
      <c r="F164" s="250" t="s">
        <v>3064</v>
      </c>
      <c r="G164" s="251" t="s">
        <v>371</v>
      </c>
      <c r="H164" s="252">
        <v>1850</v>
      </c>
      <c r="I164" s="253"/>
      <c r="J164" s="254">
        <f>ROUND(I164*H164,2)</f>
        <v>0</v>
      </c>
      <c r="K164" s="255"/>
      <c r="L164" s="256"/>
      <c r="M164" s="257" t="s">
        <v>1</v>
      </c>
      <c r="N164" s="258" t="s">
        <v>40</v>
      </c>
      <c r="O164" s="94"/>
      <c r="P164" s="244">
        <f>O164*H164</f>
        <v>0</v>
      </c>
      <c r="Q164" s="244">
        <v>0</v>
      </c>
      <c r="R164" s="244">
        <f>Q164*H164</f>
        <v>0</v>
      </c>
      <c r="S164" s="244">
        <v>0</v>
      </c>
      <c r="T164" s="24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46" t="s">
        <v>208</v>
      </c>
      <c r="AT164" s="246" t="s">
        <v>270</v>
      </c>
      <c r="AU164" s="246" t="s">
        <v>81</v>
      </c>
      <c r="AY164" s="14" t="s">
        <v>177</v>
      </c>
      <c r="BE164" s="247">
        <f>IF(N164="základná",J164,0)</f>
        <v>0</v>
      </c>
      <c r="BF164" s="247">
        <f>IF(N164="znížená",J164,0)</f>
        <v>0</v>
      </c>
      <c r="BG164" s="247">
        <f>IF(N164="zákl. prenesená",J164,0)</f>
        <v>0</v>
      </c>
      <c r="BH164" s="247">
        <f>IF(N164="zníž. prenesená",J164,0)</f>
        <v>0</v>
      </c>
      <c r="BI164" s="247">
        <f>IF(N164="nulová",J164,0)</f>
        <v>0</v>
      </c>
      <c r="BJ164" s="14" t="s">
        <v>87</v>
      </c>
      <c r="BK164" s="247">
        <f>ROUND(I164*H164,2)</f>
        <v>0</v>
      </c>
      <c r="BL164" s="14" t="s">
        <v>183</v>
      </c>
      <c r="BM164" s="246" t="s">
        <v>331</v>
      </c>
    </row>
    <row r="165" s="2" customFormat="1" ht="24.15" customHeight="1">
      <c r="A165" s="35"/>
      <c r="B165" s="36"/>
      <c r="C165" s="248" t="s">
        <v>327</v>
      </c>
      <c r="D165" s="248" t="s">
        <v>270</v>
      </c>
      <c r="E165" s="249" t="s">
        <v>3065</v>
      </c>
      <c r="F165" s="250" t="s">
        <v>3066</v>
      </c>
      <c r="G165" s="251" t="s">
        <v>371</v>
      </c>
      <c r="H165" s="252">
        <v>1850</v>
      </c>
      <c r="I165" s="253"/>
      <c r="J165" s="254">
        <f>ROUND(I165*H165,2)</f>
        <v>0</v>
      </c>
      <c r="K165" s="255"/>
      <c r="L165" s="256"/>
      <c r="M165" s="257" t="s">
        <v>1</v>
      </c>
      <c r="N165" s="258" t="s">
        <v>40</v>
      </c>
      <c r="O165" s="94"/>
      <c r="P165" s="244">
        <f>O165*H165</f>
        <v>0</v>
      </c>
      <c r="Q165" s="244">
        <v>0</v>
      </c>
      <c r="R165" s="244">
        <f>Q165*H165</f>
        <v>0</v>
      </c>
      <c r="S165" s="244">
        <v>0</v>
      </c>
      <c r="T165" s="24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46" t="s">
        <v>208</v>
      </c>
      <c r="AT165" s="246" t="s">
        <v>270</v>
      </c>
      <c r="AU165" s="246" t="s">
        <v>81</v>
      </c>
      <c r="AY165" s="14" t="s">
        <v>177</v>
      </c>
      <c r="BE165" s="247">
        <f>IF(N165="základná",J165,0)</f>
        <v>0</v>
      </c>
      <c r="BF165" s="247">
        <f>IF(N165="znížená",J165,0)</f>
        <v>0</v>
      </c>
      <c r="BG165" s="247">
        <f>IF(N165="zákl. prenesená",J165,0)</f>
        <v>0</v>
      </c>
      <c r="BH165" s="247">
        <f>IF(N165="zníž. prenesená",J165,0)</f>
        <v>0</v>
      </c>
      <c r="BI165" s="247">
        <f>IF(N165="nulová",J165,0)</f>
        <v>0</v>
      </c>
      <c r="BJ165" s="14" t="s">
        <v>87</v>
      </c>
      <c r="BK165" s="247">
        <f>ROUND(I165*H165,2)</f>
        <v>0</v>
      </c>
      <c r="BL165" s="14" t="s">
        <v>183</v>
      </c>
      <c r="BM165" s="246" t="s">
        <v>339</v>
      </c>
    </row>
    <row r="166" s="2" customFormat="1" ht="24.15" customHeight="1">
      <c r="A166" s="35"/>
      <c r="B166" s="36"/>
      <c r="C166" s="248" t="s">
        <v>331</v>
      </c>
      <c r="D166" s="248" t="s">
        <v>270</v>
      </c>
      <c r="E166" s="249" t="s">
        <v>3067</v>
      </c>
      <c r="F166" s="250" t="s">
        <v>3068</v>
      </c>
      <c r="G166" s="251" t="s">
        <v>1154</v>
      </c>
      <c r="H166" s="252">
        <v>1</v>
      </c>
      <c r="I166" s="253"/>
      <c r="J166" s="254">
        <f>ROUND(I166*H166,2)</f>
        <v>0</v>
      </c>
      <c r="K166" s="255"/>
      <c r="L166" s="256"/>
      <c r="M166" s="257" t="s">
        <v>1</v>
      </c>
      <c r="N166" s="258" t="s">
        <v>40</v>
      </c>
      <c r="O166" s="94"/>
      <c r="P166" s="244">
        <f>O166*H166</f>
        <v>0</v>
      </c>
      <c r="Q166" s="244">
        <v>0</v>
      </c>
      <c r="R166" s="244">
        <f>Q166*H166</f>
        <v>0</v>
      </c>
      <c r="S166" s="244">
        <v>0</v>
      </c>
      <c r="T166" s="24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46" t="s">
        <v>208</v>
      </c>
      <c r="AT166" s="246" t="s">
        <v>270</v>
      </c>
      <c r="AU166" s="246" t="s">
        <v>81</v>
      </c>
      <c r="AY166" s="14" t="s">
        <v>177</v>
      </c>
      <c r="BE166" s="247">
        <f>IF(N166="základná",J166,0)</f>
        <v>0</v>
      </c>
      <c r="BF166" s="247">
        <f>IF(N166="znížená",J166,0)</f>
        <v>0</v>
      </c>
      <c r="BG166" s="247">
        <f>IF(N166="zákl. prenesená",J166,0)</f>
        <v>0</v>
      </c>
      <c r="BH166" s="247">
        <f>IF(N166="zníž. prenesená",J166,0)</f>
        <v>0</v>
      </c>
      <c r="BI166" s="247">
        <f>IF(N166="nulová",J166,0)</f>
        <v>0</v>
      </c>
      <c r="BJ166" s="14" t="s">
        <v>87</v>
      </c>
      <c r="BK166" s="247">
        <f>ROUND(I166*H166,2)</f>
        <v>0</v>
      </c>
      <c r="BL166" s="14" t="s">
        <v>183</v>
      </c>
      <c r="BM166" s="246" t="s">
        <v>347</v>
      </c>
    </row>
    <row r="167" s="2" customFormat="1" ht="21.75" customHeight="1">
      <c r="A167" s="35"/>
      <c r="B167" s="36"/>
      <c r="C167" s="234" t="s">
        <v>335</v>
      </c>
      <c r="D167" s="234" t="s">
        <v>179</v>
      </c>
      <c r="E167" s="235" t="s">
        <v>3069</v>
      </c>
      <c r="F167" s="236" t="s">
        <v>3058</v>
      </c>
      <c r="G167" s="237" t="s">
        <v>182</v>
      </c>
      <c r="H167" s="238">
        <v>300</v>
      </c>
      <c r="I167" s="239"/>
      <c r="J167" s="240">
        <f>ROUND(I167*H167,2)</f>
        <v>0</v>
      </c>
      <c r="K167" s="241"/>
      <c r="L167" s="41"/>
      <c r="M167" s="242" t="s">
        <v>1</v>
      </c>
      <c r="N167" s="243" t="s">
        <v>40</v>
      </c>
      <c r="O167" s="94"/>
      <c r="P167" s="244">
        <f>O167*H167</f>
        <v>0</v>
      </c>
      <c r="Q167" s="244">
        <v>0</v>
      </c>
      <c r="R167" s="244">
        <f>Q167*H167</f>
        <v>0</v>
      </c>
      <c r="S167" s="244">
        <v>0</v>
      </c>
      <c r="T167" s="24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46" t="s">
        <v>183</v>
      </c>
      <c r="AT167" s="246" t="s">
        <v>179</v>
      </c>
      <c r="AU167" s="246" t="s">
        <v>81</v>
      </c>
      <c r="AY167" s="14" t="s">
        <v>177</v>
      </c>
      <c r="BE167" s="247">
        <f>IF(N167="základná",J167,0)</f>
        <v>0</v>
      </c>
      <c r="BF167" s="247">
        <f>IF(N167="znížená",J167,0)</f>
        <v>0</v>
      </c>
      <c r="BG167" s="247">
        <f>IF(N167="zákl. prenesená",J167,0)</f>
        <v>0</v>
      </c>
      <c r="BH167" s="247">
        <f>IF(N167="zníž. prenesená",J167,0)</f>
        <v>0</v>
      </c>
      <c r="BI167" s="247">
        <f>IF(N167="nulová",J167,0)</f>
        <v>0</v>
      </c>
      <c r="BJ167" s="14" t="s">
        <v>87</v>
      </c>
      <c r="BK167" s="247">
        <f>ROUND(I167*H167,2)</f>
        <v>0</v>
      </c>
      <c r="BL167" s="14" t="s">
        <v>183</v>
      </c>
      <c r="BM167" s="246" t="s">
        <v>3070</v>
      </c>
    </row>
    <row r="168" s="2" customFormat="1" ht="16.5" customHeight="1">
      <c r="A168" s="35"/>
      <c r="B168" s="36"/>
      <c r="C168" s="234" t="s">
        <v>339</v>
      </c>
      <c r="D168" s="234" t="s">
        <v>179</v>
      </c>
      <c r="E168" s="235" t="s">
        <v>3071</v>
      </c>
      <c r="F168" s="236" t="s">
        <v>3060</v>
      </c>
      <c r="G168" s="237" t="s">
        <v>371</v>
      </c>
      <c r="H168" s="238">
        <v>175</v>
      </c>
      <c r="I168" s="239"/>
      <c r="J168" s="240">
        <f>ROUND(I168*H168,2)</f>
        <v>0</v>
      </c>
      <c r="K168" s="241"/>
      <c r="L168" s="41"/>
      <c r="M168" s="242" t="s">
        <v>1</v>
      </c>
      <c r="N168" s="243" t="s">
        <v>40</v>
      </c>
      <c r="O168" s="94"/>
      <c r="P168" s="244">
        <f>O168*H168</f>
        <v>0</v>
      </c>
      <c r="Q168" s="244">
        <v>0</v>
      </c>
      <c r="R168" s="244">
        <f>Q168*H168</f>
        <v>0</v>
      </c>
      <c r="S168" s="244">
        <v>0</v>
      </c>
      <c r="T168" s="24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46" t="s">
        <v>183</v>
      </c>
      <c r="AT168" s="246" t="s">
        <v>179</v>
      </c>
      <c r="AU168" s="246" t="s">
        <v>81</v>
      </c>
      <c r="AY168" s="14" t="s">
        <v>177</v>
      </c>
      <c r="BE168" s="247">
        <f>IF(N168="základná",J168,0)</f>
        <v>0</v>
      </c>
      <c r="BF168" s="247">
        <f>IF(N168="znížená",J168,0)</f>
        <v>0</v>
      </c>
      <c r="BG168" s="247">
        <f>IF(N168="zákl. prenesená",J168,0)</f>
        <v>0</v>
      </c>
      <c r="BH168" s="247">
        <f>IF(N168="zníž. prenesená",J168,0)</f>
        <v>0</v>
      </c>
      <c r="BI168" s="247">
        <f>IF(N168="nulová",J168,0)</f>
        <v>0</v>
      </c>
      <c r="BJ168" s="14" t="s">
        <v>87</v>
      </c>
      <c r="BK168" s="247">
        <f>ROUND(I168*H168,2)</f>
        <v>0</v>
      </c>
      <c r="BL168" s="14" t="s">
        <v>183</v>
      </c>
      <c r="BM168" s="246" t="s">
        <v>3072</v>
      </c>
    </row>
    <row r="169" s="2" customFormat="1" ht="24.15" customHeight="1">
      <c r="A169" s="35"/>
      <c r="B169" s="36"/>
      <c r="C169" s="234" t="s">
        <v>343</v>
      </c>
      <c r="D169" s="234" t="s">
        <v>179</v>
      </c>
      <c r="E169" s="235" t="s">
        <v>3073</v>
      </c>
      <c r="F169" s="236" t="s">
        <v>3062</v>
      </c>
      <c r="G169" s="237" t="s">
        <v>371</v>
      </c>
      <c r="H169" s="238">
        <v>6</v>
      </c>
      <c r="I169" s="239"/>
      <c r="J169" s="240">
        <f>ROUND(I169*H169,2)</f>
        <v>0</v>
      </c>
      <c r="K169" s="241"/>
      <c r="L169" s="41"/>
      <c r="M169" s="242" t="s">
        <v>1</v>
      </c>
      <c r="N169" s="243" t="s">
        <v>40</v>
      </c>
      <c r="O169" s="94"/>
      <c r="P169" s="244">
        <f>O169*H169</f>
        <v>0</v>
      </c>
      <c r="Q169" s="244">
        <v>0</v>
      </c>
      <c r="R169" s="244">
        <f>Q169*H169</f>
        <v>0</v>
      </c>
      <c r="S169" s="244">
        <v>0</v>
      </c>
      <c r="T169" s="24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46" t="s">
        <v>183</v>
      </c>
      <c r="AT169" s="246" t="s">
        <v>179</v>
      </c>
      <c r="AU169" s="246" t="s">
        <v>81</v>
      </c>
      <c r="AY169" s="14" t="s">
        <v>177</v>
      </c>
      <c r="BE169" s="247">
        <f>IF(N169="základná",J169,0)</f>
        <v>0</v>
      </c>
      <c r="BF169" s="247">
        <f>IF(N169="znížená",J169,0)</f>
        <v>0</v>
      </c>
      <c r="BG169" s="247">
        <f>IF(N169="zákl. prenesená",J169,0)</f>
        <v>0</v>
      </c>
      <c r="BH169" s="247">
        <f>IF(N169="zníž. prenesená",J169,0)</f>
        <v>0</v>
      </c>
      <c r="BI169" s="247">
        <f>IF(N169="nulová",J169,0)</f>
        <v>0</v>
      </c>
      <c r="BJ169" s="14" t="s">
        <v>87</v>
      </c>
      <c r="BK169" s="247">
        <f>ROUND(I169*H169,2)</f>
        <v>0</v>
      </c>
      <c r="BL169" s="14" t="s">
        <v>183</v>
      </c>
      <c r="BM169" s="246" t="s">
        <v>3074</v>
      </c>
    </row>
    <row r="170" s="2" customFormat="1" ht="16.5" customHeight="1">
      <c r="A170" s="35"/>
      <c r="B170" s="36"/>
      <c r="C170" s="234" t="s">
        <v>347</v>
      </c>
      <c r="D170" s="234" t="s">
        <v>179</v>
      </c>
      <c r="E170" s="235" t="s">
        <v>3075</v>
      </c>
      <c r="F170" s="236" t="s">
        <v>3064</v>
      </c>
      <c r="G170" s="237" t="s">
        <v>371</v>
      </c>
      <c r="H170" s="238">
        <v>1850</v>
      </c>
      <c r="I170" s="239"/>
      <c r="J170" s="240">
        <f>ROUND(I170*H170,2)</f>
        <v>0</v>
      </c>
      <c r="K170" s="241"/>
      <c r="L170" s="41"/>
      <c r="M170" s="242" t="s">
        <v>1</v>
      </c>
      <c r="N170" s="243" t="s">
        <v>40</v>
      </c>
      <c r="O170" s="94"/>
      <c r="P170" s="244">
        <f>O170*H170</f>
        <v>0</v>
      </c>
      <c r="Q170" s="244">
        <v>0</v>
      </c>
      <c r="R170" s="244">
        <f>Q170*H170</f>
        <v>0</v>
      </c>
      <c r="S170" s="244">
        <v>0</v>
      </c>
      <c r="T170" s="24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46" t="s">
        <v>183</v>
      </c>
      <c r="AT170" s="246" t="s">
        <v>179</v>
      </c>
      <c r="AU170" s="246" t="s">
        <v>81</v>
      </c>
      <c r="AY170" s="14" t="s">
        <v>177</v>
      </c>
      <c r="BE170" s="247">
        <f>IF(N170="základná",J170,0)</f>
        <v>0</v>
      </c>
      <c r="BF170" s="247">
        <f>IF(N170="znížená",J170,0)</f>
        <v>0</v>
      </c>
      <c r="BG170" s="247">
        <f>IF(N170="zákl. prenesená",J170,0)</f>
        <v>0</v>
      </c>
      <c r="BH170" s="247">
        <f>IF(N170="zníž. prenesená",J170,0)</f>
        <v>0</v>
      </c>
      <c r="BI170" s="247">
        <f>IF(N170="nulová",J170,0)</f>
        <v>0</v>
      </c>
      <c r="BJ170" s="14" t="s">
        <v>87</v>
      </c>
      <c r="BK170" s="247">
        <f>ROUND(I170*H170,2)</f>
        <v>0</v>
      </c>
      <c r="BL170" s="14" t="s">
        <v>183</v>
      </c>
      <c r="BM170" s="246" t="s">
        <v>3076</v>
      </c>
    </row>
    <row r="171" s="2" customFormat="1" ht="24.15" customHeight="1">
      <c r="A171" s="35"/>
      <c r="B171" s="36"/>
      <c r="C171" s="234" t="s">
        <v>352</v>
      </c>
      <c r="D171" s="234" t="s">
        <v>179</v>
      </c>
      <c r="E171" s="235" t="s">
        <v>3077</v>
      </c>
      <c r="F171" s="236" t="s">
        <v>3066</v>
      </c>
      <c r="G171" s="237" t="s">
        <v>371</v>
      </c>
      <c r="H171" s="238">
        <v>1850</v>
      </c>
      <c r="I171" s="239"/>
      <c r="J171" s="240">
        <f>ROUND(I171*H171,2)</f>
        <v>0</v>
      </c>
      <c r="K171" s="241"/>
      <c r="L171" s="41"/>
      <c r="M171" s="242" t="s">
        <v>1</v>
      </c>
      <c r="N171" s="243" t="s">
        <v>40</v>
      </c>
      <c r="O171" s="94"/>
      <c r="P171" s="244">
        <f>O171*H171</f>
        <v>0</v>
      </c>
      <c r="Q171" s="244">
        <v>0</v>
      </c>
      <c r="R171" s="244">
        <f>Q171*H171</f>
        <v>0</v>
      </c>
      <c r="S171" s="244">
        <v>0</v>
      </c>
      <c r="T171" s="24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46" t="s">
        <v>183</v>
      </c>
      <c r="AT171" s="246" t="s">
        <v>179</v>
      </c>
      <c r="AU171" s="246" t="s">
        <v>81</v>
      </c>
      <c r="AY171" s="14" t="s">
        <v>177</v>
      </c>
      <c r="BE171" s="247">
        <f>IF(N171="základná",J171,0)</f>
        <v>0</v>
      </c>
      <c r="BF171" s="247">
        <f>IF(N171="znížená",J171,0)</f>
        <v>0</v>
      </c>
      <c r="BG171" s="247">
        <f>IF(N171="zákl. prenesená",J171,0)</f>
        <v>0</v>
      </c>
      <c r="BH171" s="247">
        <f>IF(N171="zníž. prenesená",J171,0)</f>
        <v>0</v>
      </c>
      <c r="BI171" s="247">
        <f>IF(N171="nulová",J171,0)</f>
        <v>0</v>
      </c>
      <c r="BJ171" s="14" t="s">
        <v>87</v>
      </c>
      <c r="BK171" s="247">
        <f>ROUND(I171*H171,2)</f>
        <v>0</v>
      </c>
      <c r="BL171" s="14" t="s">
        <v>183</v>
      </c>
      <c r="BM171" s="246" t="s">
        <v>3078</v>
      </c>
    </row>
    <row r="172" s="2" customFormat="1" ht="24.15" customHeight="1">
      <c r="A172" s="35"/>
      <c r="B172" s="36"/>
      <c r="C172" s="234" t="s">
        <v>356</v>
      </c>
      <c r="D172" s="234" t="s">
        <v>179</v>
      </c>
      <c r="E172" s="235" t="s">
        <v>3079</v>
      </c>
      <c r="F172" s="236" t="s">
        <v>3068</v>
      </c>
      <c r="G172" s="237" t="s">
        <v>1154</v>
      </c>
      <c r="H172" s="238">
        <v>1</v>
      </c>
      <c r="I172" s="239"/>
      <c r="J172" s="240">
        <f>ROUND(I172*H172,2)</f>
        <v>0</v>
      </c>
      <c r="K172" s="241"/>
      <c r="L172" s="41"/>
      <c r="M172" s="242" t="s">
        <v>1</v>
      </c>
      <c r="N172" s="243" t="s">
        <v>40</v>
      </c>
      <c r="O172" s="94"/>
      <c r="P172" s="244">
        <f>O172*H172</f>
        <v>0</v>
      </c>
      <c r="Q172" s="244">
        <v>0</v>
      </c>
      <c r="R172" s="244">
        <f>Q172*H172</f>
        <v>0</v>
      </c>
      <c r="S172" s="244">
        <v>0</v>
      </c>
      <c r="T172" s="24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46" t="s">
        <v>183</v>
      </c>
      <c r="AT172" s="246" t="s">
        <v>179</v>
      </c>
      <c r="AU172" s="246" t="s">
        <v>81</v>
      </c>
      <c r="AY172" s="14" t="s">
        <v>177</v>
      </c>
      <c r="BE172" s="247">
        <f>IF(N172="základná",J172,0)</f>
        <v>0</v>
      </c>
      <c r="BF172" s="247">
        <f>IF(N172="znížená",J172,0)</f>
        <v>0</v>
      </c>
      <c r="BG172" s="247">
        <f>IF(N172="zákl. prenesená",J172,0)</f>
        <v>0</v>
      </c>
      <c r="BH172" s="247">
        <f>IF(N172="zníž. prenesená",J172,0)</f>
        <v>0</v>
      </c>
      <c r="BI172" s="247">
        <f>IF(N172="nulová",J172,0)</f>
        <v>0</v>
      </c>
      <c r="BJ172" s="14" t="s">
        <v>87</v>
      </c>
      <c r="BK172" s="247">
        <f>ROUND(I172*H172,2)</f>
        <v>0</v>
      </c>
      <c r="BL172" s="14" t="s">
        <v>183</v>
      </c>
      <c r="BM172" s="246" t="s">
        <v>3080</v>
      </c>
    </row>
    <row r="173" s="12" customFormat="1" ht="25.92" customHeight="1">
      <c r="A173" s="12"/>
      <c r="B173" s="218"/>
      <c r="C173" s="219"/>
      <c r="D173" s="220" t="s">
        <v>73</v>
      </c>
      <c r="E173" s="221" t="s">
        <v>2314</v>
      </c>
      <c r="F173" s="221" t="s">
        <v>3081</v>
      </c>
      <c r="G173" s="219"/>
      <c r="H173" s="219"/>
      <c r="I173" s="222"/>
      <c r="J173" s="223">
        <f>BK173</f>
        <v>0</v>
      </c>
      <c r="K173" s="219"/>
      <c r="L173" s="224"/>
      <c r="M173" s="225"/>
      <c r="N173" s="226"/>
      <c r="O173" s="226"/>
      <c r="P173" s="227">
        <f>SUM(P174:P181)</f>
        <v>0</v>
      </c>
      <c r="Q173" s="226"/>
      <c r="R173" s="227">
        <f>SUM(R174:R181)</f>
        <v>0</v>
      </c>
      <c r="S173" s="226"/>
      <c r="T173" s="228">
        <f>SUM(T174:T181)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9" t="s">
        <v>81</v>
      </c>
      <c r="AT173" s="230" t="s">
        <v>73</v>
      </c>
      <c r="AU173" s="230" t="s">
        <v>74</v>
      </c>
      <c r="AY173" s="229" t="s">
        <v>177</v>
      </c>
      <c r="BK173" s="231">
        <f>SUM(BK174:BK181)</f>
        <v>0</v>
      </c>
    </row>
    <row r="174" s="2" customFormat="1" ht="16.5" customHeight="1">
      <c r="A174" s="35"/>
      <c r="B174" s="36"/>
      <c r="C174" s="248" t="s">
        <v>360</v>
      </c>
      <c r="D174" s="248" t="s">
        <v>270</v>
      </c>
      <c r="E174" s="249" t="s">
        <v>3082</v>
      </c>
      <c r="F174" s="250" t="s">
        <v>3083</v>
      </c>
      <c r="G174" s="251" t="s">
        <v>182</v>
      </c>
      <c r="H174" s="252">
        <v>550</v>
      </c>
      <c r="I174" s="253"/>
      <c r="J174" s="254">
        <f>ROUND(I174*H174,2)</f>
        <v>0</v>
      </c>
      <c r="K174" s="255"/>
      <c r="L174" s="256"/>
      <c r="M174" s="257" t="s">
        <v>1</v>
      </c>
      <c r="N174" s="258" t="s">
        <v>40</v>
      </c>
      <c r="O174" s="94"/>
      <c r="P174" s="244">
        <f>O174*H174</f>
        <v>0</v>
      </c>
      <c r="Q174" s="244">
        <v>0</v>
      </c>
      <c r="R174" s="244">
        <f>Q174*H174</f>
        <v>0</v>
      </c>
      <c r="S174" s="244">
        <v>0</v>
      </c>
      <c r="T174" s="24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46" t="s">
        <v>208</v>
      </c>
      <c r="AT174" s="246" t="s">
        <v>270</v>
      </c>
      <c r="AU174" s="246" t="s">
        <v>81</v>
      </c>
      <c r="AY174" s="14" t="s">
        <v>177</v>
      </c>
      <c r="BE174" s="247">
        <f>IF(N174="základná",J174,0)</f>
        <v>0</v>
      </c>
      <c r="BF174" s="247">
        <f>IF(N174="znížená",J174,0)</f>
        <v>0</v>
      </c>
      <c r="BG174" s="247">
        <f>IF(N174="zákl. prenesená",J174,0)</f>
        <v>0</v>
      </c>
      <c r="BH174" s="247">
        <f>IF(N174="zníž. prenesená",J174,0)</f>
        <v>0</v>
      </c>
      <c r="BI174" s="247">
        <f>IF(N174="nulová",J174,0)</f>
        <v>0</v>
      </c>
      <c r="BJ174" s="14" t="s">
        <v>87</v>
      </c>
      <c r="BK174" s="247">
        <f>ROUND(I174*H174,2)</f>
        <v>0</v>
      </c>
      <c r="BL174" s="14" t="s">
        <v>183</v>
      </c>
      <c r="BM174" s="246" t="s">
        <v>356</v>
      </c>
    </row>
    <row r="175" s="2" customFormat="1" ht="24.15" customHeight="1">
      <c r="A175" s="35"/>
      <c r="B175" s="36"/>
      <c r="C175" s="248" t="s">
        <v>364</v>
      </c>
      <c r="D175" s="248" t="s">
        <v>270</v>
      </c>
      <c r="E175" s="249" t="s">
        <v>3084</v>
      </c>
      <c r="F175" s="250" t="s">
        <v>3085</v>
      </c>
      <c r="G175" s="251" t="s">
        <v>182</v>
      </c>
      <c r="H175" s="252">
        <v>150</v>
      </c>
      <c r="I175" s="253"/>
      <c r="J175" s="254">
        <f>ROUND(I175*H175,2)</f>
        <v>0</v>
      </c>
      <c r="K175" s="255"/>
      <c r="L175" s="256"/>
      <c r="M175" s="257" t="s">
        <v>1</v>
      </c>
      <c r="N175" s="258" t="s">
        <v>40</v>
      </c>
      <c r="O175" s="94"/>
      <c r="P175" s="244">
        <f>O175*H175</f>
        <v>0</v>
      </c>
      <c r="Q175" s="244">
        <v>0</v>
      </c>
      <c r="R175" s="244">
        <f>Q175*H175</f>
        <v>0</v>
      </c>
      <c r="S175" s="244">
        <v>0</v>
      </c>
      <c r="T175" s="24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46" t="s">
        <v>208</v>
      </c>
      <c r="AT175" s="246" t="s">
        <v>270</v>
      </c>
      <c r="AU175" s="246" t="s">
        <v>81</v>
      </c>
      <c r="AY175" s="14" t="s">
        <v>177</v>
      </c>
      <c r="BE175" s="247">
        <f>IF(N175="základná",J175,0)</f>
        <v>0</v>
      </c>
      <c r="BF175" s="247">
        <f>IF(N175="znížená",J175,0)</f>
        <v>0</v>
      </c>
      <c r="BG175" s="247">
        <f>IF(N175="zákl. prenesená",J175,0)</f>
        <v>0</v>
      </c>
      <c r="BH175" s="247">
        <f>IF(N175="zníž. prenesená",J175,0)</f>
        <v>0</v>
      </c>
      <c r="BI175" s="247">
        <f>IF(N175="nulová",J175,0)</f>
        <v>0</v>
      </c>
      <c r="BJ175" s="14" t="s">
        <v>87</v>
      </c>
      <c r="BK175" s="247">
        <f>ROUND(I175*H175,2)</f>
        <v>0</v>
      </c>
      <c r="BL175" s="14" t="s">
        <v>183</v>
      </c>
      <c r="BM175" s="246" t="s">
        <v>373</v>
      </c>
    </row>
    <row r="176" s="2" customFormat="1" ht="24.15" customHeight="1">
      <c r="A176" s="35"/>
      <c r="B176" s="36"/>
      <c r="C176" s="248" t="s">
        <v>368</v>
      </c>
      <c r="D176" s="248" t="s">
        <v>270</v>
      </c>
      <c r="E176" s="249" t="s">
        <v>3086</v>
      </c>
      <c r="F176" s="250" t="s">
        <v>3087</v>
      </c>
      <c r="G176" s="251" t="s">
        <v>182</v>
      </c>
      <c r="H176" s="252">
        <v>200</v>
      </c>
      <c r="I176" s="253"/>
      <c r="J176" s="254">
        <f>ROUND(I176*H176,2)</f>
        <v>0</v>
      </c>
      <c r="K176" s="255"/>
      <c r="L176" s="256"/>
      <c r="M176" s="257" t="s">
        <v>1</v>
      </c>
      <c r="N176" s="258" t="s">
        <v>40</v>
      </c>
      <c r="O176" s="94"/>
      <c r="P176" s="244">
        <f>O176*H176</f>
        <v>0</v>
      </c>
      <c r="Q176" s="244">
        <v>0</v>
      </c>
      <c r="R176" s="244">
        <f>Q176*H176</f>
        <v>0</v>
      </c>
      <c r="S176" s="244">
        <v>0</v>
      </c>
      <c r="T176" s="24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46" t="s">
        <v>208</v>
      </c>
      <c r="AT176" s="246" t="s">
        <v>270</v>
      </c>
      <c r="AU176" s="246" t="s">
        <v>81</v>
      </c>
      <c r="AY176" s="14" t="s">
        <v>177</v>
      </c>
      <c r="BE176" s="247">
        <f>IF(N176="základná",J176,0)</f>
        <v>0</v>
      </c>
      <c r="BF176" s="247">
        <f>IF(N176="znížená",J176,0)</f>
        <v>0</v>
      </c>
      <c r="BG176" s="247">
        <f>IF(N176="zákl. prenesená",J176,0)</f>
        <v>0</v>
      </c>
      <c r="BH176" s="247">
        <f>IF(N176="zníž. prenesená",J176,0)</f>
        <v>0</v>
      </c>
      <c r="BI176" s="247">
        <f>IF(N176="nulová",J176,0)</f>
        <v>0</v>
      </c>
      <c r="BJ176" s="14" t="s">
        <v>87</v>
      </c>
      <c r="BK176" s="247">
        <f>ROUND(I176*H176,2)</f>
        <v>0</v>
      </c>
      <c r="BL176" s="14" t="s">
        <v>183</v>
      </c>
      <c r="BM176" s="246" t="s">
        <v>381</v>
      </c>
    </row>
    <row r="177" s="2" customFormat="1" ht="16.5" customHeight="1">
      <c r="A177" s="35"/>
      <c r="B177" s="36"/>
      <c r="C177" s="248" t="s">
        <v>373</v>
      </c>
      <c r="D177" s="248" t="s">
        <v>270</v>
      </c>
      <c r="E177" s="249" t="s">
        <v>3088</v>
      </c>
      <c r="F177" s="250" t="s">
        <v>3089</v>
      </c>
      <c r="G177" s="251" t="s">
        <v>182</v>
      </c>
      <c r="H177" s="252">
        <v>20</v>
      </c>
      <c r="I177" s="253"/>
      <c r="J177" s="254">
        <f>ROUND(I177*H177,2)</f>
        <v>0</v>
      </c>
      <c r="K177" s="255"/>
      <c r="L177" s="256"/>
      <c r="M177" s="257" t="s">
        <v>1</v>
      </c>
      <c r="N177" s="258" t="s">
        <v>40</v>
      </c>
      <c r="O177" s="94"/>
      <c r="P177" s="244">
        <f>O177*H177</f>
        <v>0</v>
      </c>
      <c r="Q177" s="244">
        <v>0</v>
      </c>
      <c r="R177" s="244">
        <f>Q177*H177</f>
        <v>0</v>
      </c>
      <c r="S177" s="244">
        <v>0</v>
      </c>
      <c r="T177" s="24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46" t="s">
        <v>208</v>
      </c>
      <c r="AT177" s="246" t="s">
        <v>270</v>
      </c>
      <c r="AU177" s="246" t="s">
        <v>81</v>
      </c>
      <c r="AY177" s="14" t="s">
        <v>177</v>
      </c>
      <c r="BE177" s="247">
        <f>IF(N177="základná",J177,0)</f>
        <v>0</v>
      </c>
      <c r="BF177" s="247">
        <f>IF(N177="znížená",J177,0)</f>
        <v>0</v>
      </c>
      <c r="BG177" s="247">
        <f>IF(N177="zákl. prenesená",J177,0)</f>
        <v>0</v>
      </c>
      <c r="BH177" s="247">
        <f>IF(N177="zníž. prenesená",J177,0)</f>
        <v>0</v>
      </c>
      <c r="BI177" s="247">
        <f>IF(N177="nulová",J177,0)</f>
        <v>0</v>
      </c>
      <c r="BJ177" s="14" t="s">
        <v>87</v>
      </c>
      <c r="BK177" s="247">
        <f>ROUND(I177*H177,2)</f>
        <v>0</v>
      </c>
      <c r="BL177" s="14" t="s">
        <v>183</v>
      </c>
      <c r="BM177" s="246" t="s">
        <v>389</v>
      </c>
    </row>
    <row r="178" s="2" customFormat="1" ht="16.5" customHeight="1">
      <c r="A178" s="35"/>
      <c r="B178" s="36"/>
      <c r="C178" s="234" t="s">
        <v>377</v>
      </c>
      <c r="D178" s="234" t="s">
        <v>179</v>
      </c>
      <c r="E178" s="235" t="s">
        <v>3090</v>
      </c>
      <c r="F178" s="236" t="s">
        <v>3083</v>
      </c>
      <c r="G178" s="237" t="s">
        <v>182</v>
      </c>
      <c r="H178" s="238">
        <v>550</v>
      </c>
      <c r="I178" s="239"/>
      <c r="J178" s="240">
        <f>ROUND(I178*H178,2)</f>
        <v>0</v>
      </c>
      <c r="K178" s="241"/>
      <c r="L178" s="41"/>
      <c r="M178" s="242" t="s">
        <v>1</v>
      </c>
      <c r="N178" s="243" t="s">
        <v>40</v>
      </c>
      <c r="O178" s="94"/>
      <c r="P178" s="244">
        <f>O178*H178</f>
        <v>0</v>
      </c>
      <c r="Q178" s="244">
        <v>0</v>
      </c>
      <c r="R178" s="244">
        <f>Q178*H178</f>
        <v>0</v>
      </c>
      <c r="S178" s="244">
        <v>0</v>
      </c>
      <c r="T178" s="24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46" t="s">
        <v>183</v>
      </c>
      <c r="AT178" s="246" t="s">
        <v>179</v>
      </c>
      <c r="AU178" s="246" t="s">
        <v>81</v>
      </c>
      <c r="AY178" s="14" t="s">
        <v>177</v>
      </c>
      <c r="BE178" s="247">
        <f>IF(N178="základná",J178,0)</f>
        <v>0</v>
      </c>
      <c r="BF178" s="247">
        <f>IF(N178="znížená",J178,0)</f>
        <v>0</v>
      </c>
      <c r="BG178" s="247">
        <f>IF(N178="zákl. prenesená",J178,0)</f>
        <v>0</v>
      </c>
      <c r="BH178" s="247">
        <f>IF(N178="zníž. prenesená",J178,0)</f>
        <v>0</v>
      </c>
      <c r="BI178" s="247">
        <f>IF(N178="nulová",J178,0)</f>
        <v>0</v>
      </c>
      <c r="BJ178" s="14" t="s">
        <v>87</v>
      </c>
      <c r="BK178" s="247">
        <f>ROUND(I178*H178,2)</f>
        <v>0</v>
      </c>
      <c r="BL178" s="14" t="s">
        <v>183</v>
      </c>
      <c r="BM178" s="246" t="s">
        <v>3091</v>
      </c>
    </row>
    <row r="179" s="2" customFormat="1" ht="24.15" customHeight="1">
      <c r="A179" s="35"/>
      <c r="B179" s="36"/>
      <c r="C179" s="234" t="s">
        <v>381</v>
      </c>
      <c r="D179" s="234" t="s">
        <v>179</v>
      </c>
      <c r="E179" s="235" t="s">
        <v>3092</v>
      </c>
      <c r="F179" s="236" t="s">
        <v>3085</v>
      </c>
      <c r="G179" s="237" t="s">
        <v>182</v>
      </c>
      <c r="H179" s="238">
        <v>150</v>
      </c>
      <c r="I179" s="239"/>
      <c r="J179" s="240">
        <f>ROUND(I179*H179,2)</f>
        <v>0</v>
      </c>
      <c r="K179" s="241"/>
      <c r="L179" s="41"/>
      <c r="M179" s="242" t="s">
        <v>1</v>
      </c>
      <c r="N179" s="243" t="s">
        <v>40</v>
      </c>
      <c r="O179" s="94"/>
      <c r="P179" s="244">
        <f>O179*H179</f>
        <v>0</v>
      </c>
      <c r="Q179" s="244">
        <v>0</v>
      </c>
      <c r="R179" s="244">
        <f>Q179*H179</f>
        <v>0</v>
      </c>
      <c r="S179" s="244">
        <v>0</v>
      </c>
      <c r="T179" s="24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46" t="s">
        <v>183</v>
      </c>
      <c r="AT179" s="246" t="s">
        <v>179</v>
      </c>
      <c r="AU179" s="246" t="s">
        <v>81</v>
      </c>
      <c r="AY179" s="14" t="s">
        <v>177</v>
      </c>
      <c r="BE179" s="247">
        <f>IF(N179="základná",J179,0)</f>
        <v>0</v>
      </c>
      <c r="BF179" s="247">
        <f>IF(N179="znížená",J179,0)</f>
        <v>0</v>
      </c>
      <c r="BG179" s="247">
        <f>IF(N179="zákl. prenesená",J179,0)</f>
        <v>0</v>
      </c>
      <c r="BH179" s="247">
        <f>IF(N179="zníž. prenesená",J179,0)</f>
        <v>0</v>
      </c>
      <c r="BI179" s="247">
        <f>IF(N179="nulová",J179,0)</f>
        <v>0</v>
      </c>
      <c r="BJ179" s="14" t="s">
        <v>87</v>
      </c>
      <c r="BK179" s="247">
        <f>ROUND(I179*H179,2)</f>
        <v>0</v>
      </c>
      <c r="BL179" s="14" t="s">
        <v>183</v>
      </c>
      <c r="BM179" s="246" t="s">
        <v>3093</v>
      </c>
    </row>
    <row r="180" s="2" customFormat="1" ht="24.15" customHeight="1">
      <c r="A180" s="35"/>
      <c r="B180" s="36"/>
      <c r="C180" s="234" t="s">
        <v>385</v>
      </c>
      <c r="D180" s="234" t="s">
        <v>179</v>
      </c>
      <c r="E180" s="235" t="s">
        <v>3094</v>
      </c>
      <c r="F180" s="236" t="s">
        <v>3087</v>
      </c>
      <c r="G180" s="237" t="s">
        <v>182</v>
      </c>
      <c r="H180" s="238">
        <v>200</v>
      </c>
      <c r="I180" s="239"/>
      <c r="J180" s="240">
        <f>ROUND(I180*H180,2)</f>
        <v>0</v>
      </c>
      <c r="K180" s="241"/>
      <c r="L180" s="41"/>
      <c r="M180" s="242" t="s">
        <v>1</v>
      </c>
      <c r="N180" s="243" t="s">
        <v>40</v>
      </c>
      <c r="O180" s="94"/>
      <c r="P180" s="244">
        <f>O180*H180</f>
        <v>0</v>
      </c>
      <c r="Q180" s="244">
        <v>0</v>
      </c>
      <c r="R180" s="244">
        <f>Q180*H180</f>
        <v>0</v>
      </c>
      <c r="S180" s="244">
        <v>0</v>
      </c>
      <c r="T180" s="24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46" t="s">
        <v>183</v>
      </c>
      <c r="AT180" s="246" t="s">
        <v>179</v>
      </c>
      <c r="AU180" s="246" t="s">
        <v>81</v>
      </c>
      <c r="AY180" s="14" t="s">
        <v>177</v>
      </c>
      <c r="BE180" s="247">
        <f>IF(N180="základná",J180,0)</f>
        <v>0</v>
      </c>
      <c r="BF180" s="247">
        <f>IF(N180="znížená",J180,0)</f>
        <v>0</v>
      </c>
      <c r="BG180" s="247">
        <f>IF(N180="zákl. prenesená",J180,0)</f>
        <v>0</v>
      </c>
      <c r="BH180" s="247">
        <f>IF(N180="zníž. prenesená",J180,0)</f>
        <v>0</v>
      </c>
      <c r="BI180" s="247">
        <f>IF(N180="nulová",J180,0)</f>
        <v>0</v>
      </c>
      <c r="BJ180" s="14" t="s">
        <v>87</v>
      </c>
      <c r="BK180" s="247">
        <f>ROUND(I180*H180,2)</f>
        <v>0</v>
      </c>
      <c r="BL180" s="14" t="s">
        <v>183</v>
      </c>
      <c r="BM180" s="246" t="s">
        <v>3095</v>
      </c>
    </row>
    <row r="181" s="2" customFormat="1" ht="16.5" customHeight="1">
      <c r="A181" s="35"/>
      <c r="B181" s="36"/>
      <c r="C181" s="234" t="s">
        <v>389</v>
      </c>
      <c r="D181" s="234" t="s">
        <v>179</v>
      </c>
      <c r="E181" s="235" t="s">
        <v>3096</v>
      </c>
      <c r="F181" s="236" t="s">
        <v>3089</v>
      </c>
      <c r="G181" s="237" t="s">
        <v>182</v>
      </c>
      <c r="H181" s="238">
        <v>20</v>
      </c>
      <c r="I181" s="239"/>
      <c r="J181" s="240">
        <f>ROUND(I181*H181,2)</f>
        <v>0</v>
      </c>
      <c r="K181" s="241"/>
      <c r="L181" s="41"/>
      <c r="M181" s="242" t="s">
        <v>1</v>
      </c>
      <c r="N181" s="243" t="s">
        <v>40</v>
      </c>
      <c r="O181" s="94"/>
      <c r="P181" s="244">
        <f>O181*H181</f>
        <v>0</v>
      </c>
      <c r="Q181" s="244">
        <v>0</v>
      </c>
      <c r="R181" s="244">
        <f>Q181*H181</f>
        <v>0</v>
      </c>
      <c r="S181" s="244">
        <v>0</v>
      </c>
      <c r="T181" s="24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46" t="s">
        <v>183</v>
      </c>
      <c r="AT181" s="246" t="s">
        <v>179</v>
      </c>
      <c r="AU181" s="246" t="s">
        <v>81</v>
      </c>
      <c r="AY181" s="14" t="s">
        <v>177</v>
      </c>
      <c r="BE181" s="247">
        <f>IF(N181="základná",J181,0)</f>
        <v>0</v>
      </c>
      <c r="BF181" s="247">
        <f>IF(N181="znížená",J181,0)</f>
        <v>0</v>
      </c>
      <c r="BG181" s="247">
        <f>IF(N181="zákl. prenesená",J181,0)</f>
        <v>0</v>
      </c>
      <c r="BH181" s="247">
        <f>IF(N181="zníž. prenesená",J181,0)</f>
        <v>0</v>
      </c>
      <c r="BI181" s="247">
        <f>IF(N181="nulová",J181,0)</f>
        <v>0</v>
      </c>
      <c r="BJ181" s="14" t="s">
        <v>87</v>
      </c>
      <c r="BK181" s="247">
        <f>ROUND(I181*H181,2)</f>
        <v>0</v>
      </c>
      <c r="BL181" s="14" t="s">
        <v>183</v>
      </c>
      <c r="BM181" s="246" t="s">
        <v>3097</v>
      </c>
    </row>
    <row r="182" s="12" customFormat="1" ht="25.92" customHeight="1">
      <c r="A182" s="12"/>
      <c r="B182" s="218"/>
      <c r="C182" s="219"/>
      <c r="D182" s="220" t="s">
        <v>73</v>
      </c>
      <c r="E182" s="221" t="s">
        <v>2323</v>
      </c>
      <c r="F182" s="221" t="s">
        <v>3098</v>
      </c>
      <c r="G182" s="219"/>
      <c r="H182" s="219"/>
      <c r="I182" s="222"/>
      <c r="J182" s="223">
        <f>BK182</f>
        <v>0</v>
      </c>
      <c r="K182" s="219"/>
      <c r="L182" s="224"/>
      <c r="M182" s="225"/>
      <c r="N182" s="226"/>
      <c r="O182" s="226"/>
      <c r="P182" s="227">
        <f>SUM(P183:P199)</f>
        <v>0</v>
      </c>
      <c r="Q182" s="226"/>
      <c r="R182" s="227">
        <f>SUM(R183:R199)</f>
        <v>0</v>
      </c>
      <c r="S182" s="226"/>
      <c r="T182" s="228">
        <f>SUM(T183:T199)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9" t="s">
        <v>81</v>
      </c>
      <c r="AT182" s="230" t="s">
        <v>73</v>
      </c>
      <c r="AU182" s="230" t="s">
        <v>74</v>
      </c>
      <c r="AY182" s="229" t="s">
        <v>177</v>
      </c>
      <c r="BK182" s="231">
        <f>SUM(BK183:BK199)</f>
        <v>0</v>
      </c>
    </row>
    <row r="183" s="2" customFormat="1" ht="21.75" customHeight="1">
      <c r="A183" s="35"/>
      <c r="B183" s="36"/>
      <c r="C183" s="248" t="s">
        <v>393</v>
      </c>
      <c r="D183" s="248" t="s">
        <v>270</v>
      </c>
      <c r="E183" s="249" t="s">
        <v>3099</v>
      </c>
      <c r="F183" s="250" t="s">
        <v>3100</v>
      </c>
      <c r="G183" s="251" t="s">
        <v>1154</v>
      </c>
      <c r="H183" s="252">
        <v>1</v>
      </c>
      <c r="I183" s="253"/>
      <c r="J183" s="254">
        <f>ROUND(I183*H183,2)</f>
        <v>0</v>
      </c>
      <c r="K183" s="255"/>
      <c r="L183" s="256"/>
      <c r="M183" s="257" t="s">
        <v>1</v>
      </c>
      <c r="N183" s="258" t="s">
        <v>40</v>
      </c>
      <c r="O183" s="94"/>
      <c r="P183" s="244">
        <f>O183*H183</f>
        <v>0</v>
      </c>
      <c r="Q183" s="244">
        <v>0</v>
      </c>
      <c r="R183" s="244">
        <f>Q183*H183</f>
        <v>0</v>
      </c>
      <c r="S183" s="244">
        <v>0</v>
      </c>
      <c r="T183" s="24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46" t="s">
        <v>208</v>
      </c>
      <c r="AT183" s="246" t="s">
        <v>270</v>
      </c>
      <c r="AU183" s="246" t="s">
        <v>81</v>
      </c>
      <c r="AY183" s="14" t="s">
        <v>177</v>
      </c>
      <c r="BE183" s="247">
        <f>IF(N183="základná",J183,0)</f>
        <v>0</v>
      </c>
      <c r="BF183" s="247">
        <f>IF(N183="znížená",J183,0)</f>
        <v>0</v>
      </c>
      <c r="BG183" s="247">
        <f>IF(N183="zákl. prenesená",J183,0)</f>
        <v>0</v>
      </c>
      <c r="BH183" s="247">
        <f>IF(N183="zníž. prenesená",J183,0)</f>
        <v>0</v>
      </c>
      <c r="BI183" s="247">
        <f>IF(N183="nulová",J183,0)</f>
        <v>0</v>
      </c>
      <c r="BJ183" s="14" t="s">
        <v>87</v>
      </c>
      <c r="BK183" s="247">
        <f>ROUND(I183*H183,2)</f>
        <v>0</v>
      </c>
      <c r="BL183" s="14" t="s">
        <v>183</v>
      </c>
      <c r="BM183" s="246" t="s">
        <v>445</v>
      </c>
    </row>
    <row r="184" s="2" customFormat="1" ht="21.75" customHeight="1">
      <c r="A184" s="35"/>
      <c r="B184" s="36"/>
      <c r="C184" s="248" t="s">
        <v>397</v>
      </c>
      <c r="D184" s="248" t="s">
        <v>270</v>
      </c>
      <c r="E184" s="249" t="s">
        <v>3101</v>
      </c>
      <c r="F184" s="250" t="s">
        <v>3102</v>
      </c>
      <c r="G184" s="251" t="s">
        <v>223</v>
      </c>
      <c r="H184" s="252">
        <v>3</v>
      </c>
      <c r="I184" s="253"/>
      <c r="J184" s="254">
        <f>ROUND(I184*H184,2)</f>
        <v>0</v>
      </c>
      <c r="K184" s="255"/>
      <c r="L184" s="256"/>
      <c r="M184" s="257" t="s">
        <v>1</v>
      </c>
      <c r="N184" s="258" t="s">
        <v>40</v>
      </c>
      <c r="O184" s="94"/>
      <c r="P184" s="244">
        <f>O184*H184</f>
        <v>0</v>
      </c>
      <c r="Q184" s="244">
        <v>0</v>
      </c>
      <c r="R184" s="244">
        <f>Q184*H184</f>
        <v>0</v>
      </c>
      <c r="S184" s="244">
        <v>0</v>
      </c>
      <c r="T184" s="24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46" t="s">
        <v>208</v>
      </c>
      <c r="AT184" s="246" t="s">
        <v>270</v>
      </c>
      <c r="AU184" s="246" t="s">
        <v>81</v>
      </c>
      <c r="AY184" s="14" t="s">
        <v>177</v>
      </c>
      <c r="BE184" s="247">
        <f>IF(N184="základná",J184,0)</f>
        <v>0</v>
      </c>
      <c r="BF184" s="247">
        <f>IF(N184="znížená",J184,0)</f>
        <v>0</v>
      </c>
      <c r="BG184" s="247">
        <f>IF(N184="zákl. prenesená",J184,0)</f>
        <v>0</v>
      </c>
      <c r="BH184" s="247">
        <f>IF(N184="zníž. prenesená",J184,0)</f>
        <v>0</v>
      </c>
      <c r="BI184" s="247">
        <f>IF(N184="nulová",J184,0)</f>
        <v>0</v>
      </c>
      <c r="BJ184" s="14" t="s">
        <v>87</v>
      </c>
      <c r="BK184" s="247">
        <f>ROUND(I184*H184,2)</f>
        <v>0</v>
      </c>
      <c r="BL184" s="14" t="s">
        <v>183</v>
      </c>
      <c r="BM184" s="246" t="s">
        <v>477</v>
      </c>
    </row>
    <row r="185" s="2" customFormat="1" ht="21.75" customHeight="1">
      <c r="A185" s="35"/>
      <c r="B185" s="36"/>
      <c r="C185" s="248" t="s">
        <v>401</v>
      </c>
      <c r="D185" s="248" t="s">
        <v>270</v>
      </c>
      <c r="E185" s="249" t="s">
        <v>3103</v>
      </c>
      <c r="F185" s="250" t="s">
        <v>3104</v>
      </c>
      <c r="G185" s="251" t="s">
        <v>1154</v>
      </c>
      <c r="H185" s="252">
        <v>1</v>
      </c>
      <c r="I185" s="253"/>
      <c r="J185" s="254">
        <f>ROUND(I185*H185,2)</f>
        <v>0</v>
      </c>
      <c r="K185" s="255"/>
      <c r="L185" s="256"/>
      <c r="M185" s="257" t="s">
        <v>1</v>
      </c>
      <c r="N185" s="258" t="s">
        <v>40</v>
      </c>
      <c r="O185" s="94"/>
      <c r="P185" s="244">
        <f>O185*H185</f>
        <v>0</v>
      </c>
      <c r="Q185" s="244">
        <v>0</v>
      </c>
      <c r="R185" s="244">
        <f>Q185*H185</f>
        <v>0</v>
      </c>
      <c r="S185" s="244">
        <v>0</v>
      </c>
      <c r="T185" s="24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46" t="s">
        <v>208</v>
      </c>
      <c r="AT185" s="246" t="s">
        <v>270</v>
      </c>
      <c r="AU185" s="246" t="s">
        <v>81</v>
      </c>
      <c r="AY185" s="14" t="s">
        <v>177</v>
      </c>
      <c r="BE185" s="247">
        <f>IF(N185="základná",J185,0)</f>
        <v>0</v>
      </c>
      <c r="BF185" s="247">
        <f>IF(N185="znížená",J185,0)</f>
        <v>0</v>
      </c>
      <c r="BG185" s="247">
        <f>IF(N185="zákl. prenesená",J185,0)</f>
        <v>0</v>
      </c>
      <c r="BH185" s="247">
        <f>IF(N185="zníž. prenesená",J185,0)</f>
        <v>0</v>
      </c>
      <c r="BI185" s="247">
        <f>IF(N185="nulová",J185,0)</f>
        <v>0</v>
      </c>
      <c r="BJ185" s="14" t="s">
        <v>87</v>
      </c>
      <c r="BK185" s="247">
        <f>ROUND(I185*H185,2)</f>
        <v>0</v>
      </c>
      <c r="BL185" s="14" t="s">
        <v>183</v>
      </c>
      <c r="BM185" s="246" t="s">
        <v>486</v>
      </c>
    </row>
    <row r="186" s="2" customFormat="1" ht="24.15" customHeight="1">
      <c r="A186" s="35"/>
      <c r="B186" s="36"/>
      <c r="C186" s="248" t="s">
        <v>405</v>
      </c>
      <c r="D186" s="248" t="s">
        <v>270</v>
      </c>
      <c r="E186" s="249" t="s">
        <v>3105</v>
      </c>
      <c r="F186" s="250" t="s">
        <v>3106</v>
      </c>
      <c r="G186" s="251" t="s">
        <v>1154</v>
      </c>
      <c r="H186" s="252">
        <v>1</v>
      </c>
      <c r="I186" s="253"/>
      <c r="J186" s="254">
        <f>ROUND(I186*H186,2)</f>
        <v>0</v>
      </c>
      <c r="K186" s="255"/>
      <c r="L186" s="256"/>
      <c r="M186" s="257" t="s">
        <v>1</v>
      </c>
      <c r="N186" s="258" t="s">
        <v>40</v>
      </c>
      <c r="O186" s="94"/>
      <c r="P186" s="244">
        <f>O186*H186</f>
        <v>0</v>
      </c>
      <c r="Q186" s="244">
        <v>0</v>
      </c>
      <c r="R186" s="244">
        <f>Q186*H186</f>
        <v>0</v>
      </c>
      <c r="S186" s="244">
        <v>0</v>
      </c>
      <c r="T186" s="24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46" t="s">
        <v>208</v>
      </c>
      <c r="AT186" s="246" t="s">
        <v>270</v>
      </c>
      <c r="AU186" s="246" t="s">
        <v>81</v>
      </c>
      <c r="AY186" s="14" t="s">
        <v>177</v>
      </c>
      <c r="BE186" s="247">
        <f>IF(N186="základná",J186,0)</f>
        <v>0</v>
      </c>
      <c r="BF186" s="247">
        <f>IF(N186="znížená",J186,0)</f>
        <v>0</v>
      </c>
      <c r="BG186" s="247">
        <f>IF(N186="zákl. prenesená",J186,0)</f>
        <v>0</v>
      </c>
      <c r="BH186" s="247">
        <f>IF(N186="zníž. prenesená",J186,0)</f>
        <v>0</v>
      </c>
      <c r="BI186" s="247">
        <f>IF(N186="nulová",J186,0)</f>
        <v>0</v>
      </c>
      <c r="BJ186" s="14" t="s">
        <v>87</v>
      </c>
      <c r="BK186" s="247">
        <f>ROUND(I186*H186,2)</f>
        <v>0</v>
      </c>
      <c r="BL186" s="14" t="s">
        <v>183</v>
      </c>
      <c r="BM186" s="246" t="s">
        <v>494</v>
      </c>
    </row>
    <row r="187" s="2" customFormat="1" ht="16.5" customHeight="1">
      <c r="A187" s="35"/>
      <c r="B187" s="36"/>
      <c r="C187" s="234" t="s">
        <v>409</v>
      </c>
      <c r="D187" s="234" t="s">
        <v>179</v>
      </c>
      <c r="E187" s="235" t="s">
        <v>3107</v>
      </c>
      <c r="F187" s="236" t="s">
        <v>3108</v>
      </c>
      <c r="G187" s="237" t="s">
        <v>2024</v>
      </c>
      <c r="H187" s="238">
        <v>3</v>
      </c>
      <c r="I187" s="239"/>
      <c r="J187" s="240">
        <f>ROUND(I187*H187,2)</f>
        <v>0</v>
      </c>
      <c r="K187" s="241"/>
      <c r="L187" s="41"/>
      <c r="M187" s="242" t="s">
        <v>1</v>
      </c>
      <c r="N187" s="243" t="s">
        <v>40</v>
      </c>
      <c r="O187" s="94"/>
      <c r="P187" s="244">
        <f>O187*H187</f>
        <v>0</v>
      </c>
      <c r="Q187" s="244">
        <v>0</v>
      </c>
      <c r="R187" s="244">
        <f>Q187*H187</f>
        <v>0</v>
      </c>
      <c r="S187" s="244">
        <v>0</v>
      </c>
      <c r="T187" s="24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46" t="s">
        <v>183</v>
      </c>
      <c r="AT187" s="246" t="s">
        <v>179</v>
      </c>
      <c r="AU187" s="246" t="s">
        <v>81</v>
      </c>
      <c r="AY187" s="14" t="s">
        <v>177</v>
      </c>
      <c r="BE187" s="247">
        <f>IF(N187="základná",J187,0)</f>
        <v>0</v>
      </c>
      <c r="BF187" s="247">
        <f>IF(N187="znížená",J187,0)</f>
        <v>0</v>
      </c>
      <c r="BG187" s="247">
        <f>IF(N187="zákl. prenesená",J187,0)</f>
        <v>0</v>
      </c>
      <c r="BH187" s="247">
        <f>IF(N187="zníž. prenesená",J187,0)</f>
        <v>0</v>
      </c>
      <c r="BI187" s="247">
        <f>IF(N187="nulová",J187,0)</f>
        <v>0</v>
      </c>
      <c r="BJ187" s="14" t="s">
        <v>87</v>
      </c>
      <c r="BK187" s="247">
        <f>ROUND(I187*H187,2)</f>
        <v>0</v>
      </c>
      <c r="BL187" s="14" t="s">
        <v>183</v>
      </c>
      <c r="BM187" s="246" t="s">
        <v>3109</v>
      </c>
    </row>
    <row r="188" s="2" customFormat="1" ht="24.15" customHeight="1">
      <c r="A188" s="35"/>
      <c r="B188" s="36"/>
      <c r="C188" s="234" t="s">
        <v>413</v>
      </c>
      <c r="D188" s="234" t="s">
        <v>179</v>
      </c>
      <c r="E188" s="235" t="s">
        <v>3110</v>
      </c>
      <c r="F188" s="236" t="s">
        <v>3111</v>
      </c>
      <c r="G188" s="237" t="s">
        <v>182</v>
      </c>
      <c r="H188" s="238">
        <v>920</v>
      </c>
      <c r="I188" s="239"/>
      <c r="J188" s="240">
        <f>ROUND(I188*H188,2)</f>
        <v>0</v>
      </c>
      <c r="K188" s="241"/>
      <c r="L188" s="41"/>
      <c r="M188" s="242" t="s">
        <v>1</v>
      </c>
      <c r="N188" s="243" t="s">
        <v>40</v>
      </c>
      <c r="O188" s="94"/>
      <c r="P188" s="244">
        <f>O188*H188</f>
        <v>0</v>
      </c>
      <c r="Q188" s="244">
        <v>0</v>
      </c>
      <c r="R188" s="244">
        <f>Q188*H188</f>
        <v>0</v>
      </c>
      <c r="S188" s="244">
        <v>0</v>
      </c>
      <c r="T188" s="24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46" t="s">
        <v>183</v>
      </c>
      <c r="AT188" s="246" t="s">
        <v>179</v>
      </c>
      <c r="AU188" s="246" t="s">
        <v>81</v>
      </c>
      <c r="AY188" s="14" t="s">
        <v>177</v>
      </c>
      <c r="BE188" s="247">
        <f>IF(N188="základná",J188,0)</f>
        <v>0</v>
      </c>
      <c r="BF188" s="247">
        <f>IF(N188="znížená",J188,0)</f>
        <v>0</v>
      </c>
      <c r="BG188" s="247">
        <f>IF(N188="zákl. prenesená",J188,0)</f>
        <v>0</v>
      </c>
      <c r="BH188" s="247">
        <f>IF(N188="zníž. prenesená",J188,0)</f>
        <v>0</v>
      </c>
      <c r="BI188" s="247">
        <f>IF(N188="nulová",J188,0)</f>
        <v>0</v>
      </c>
      <c r="BJ188" s="14" t="s">
        <v>87</v>
      </c>
      <c r="BK188" s="247">
        <f>ROUND(I188*H188,2)</f>
        <v>0</v>
      </c>
      <c r="BL188" s="14" t="s">
        <v>183</v>
      </c>
      <c r="BM188" s="246" t="s">
        <v>3112</v>
      </c>
    </row>
    <row r="189" s="2" customFormat="1" ht="33" customHeight="1">
      <c r="A189" s="35"/>
      <c r="B189" s="36"/>
      <c r="C189" s="234" t="s">
        <v>417</v>
      </c>
      <c r="D189" s="234" t="s">
        <v>179</v>
      </c>
      <c r="E189" s="235" t="s">
        <v>3113</v>
      </c>
      <c r="F189" s="236" t="s">
        <v>3114</v>
      </c>
      <c r="G189" s="237" t="s">
        <v>182</v>
      </c>
      <c r="H189" s="238">
        <v>920</v>
      </c>
      <c r="I189" s="239"/>
      <c r="J189" s="240">
        <f>ROUND(I189*H189,2)</f>
        <v>0</v>
      </c>
      <c r="K189" s="241"/>
      <c r="L189" s="41"/>
      <c r="M189" s="242" t="s">
        <v>1</v>
      </c>
      <c r="N189" s="243" t="s">
        <v>40</v>
      </c>
      <c r="O189" s="94"/>
      <c r="P189" s="244">
        <f>O189*H189</f>
        <v>0</v>
      </c>
      <c r="Q189" s="244">
        <v>0</v>
      </c>
      <c r="R189" s="244">
        <f>Q189*H189</f>
        <v>0</v>
      </c>
      <c r="S189" s="244">
        <v>0</v>
      </c>
      <c r="T189" s="24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46" t="s">
        <v>183</v>
      </c>
      <c r="AT189" s="246" t="s">
        <v>179</v>
      </c>
      <c r="AU189" s="246" t="s">
        <v>81</v>
      </c>
      <c r="AY189" s="14" t="s">
        <v>177</v>
      </c>
      <c r="BE189" s="247">
        <f>IF(N189="základná",J189,0)</f>
        <v>0</v>
      </c>
      <c r="BF189" s="247">
        <f>IF(N189="znížená",J189,0)</f>
        <v>0</v>
      </c>
      <c r="BG189" s="247">
        <f>IF(N189="zákl. prenesená",J189,0)</f>
        <v>0</v>
      </c>
      <c r="BH189" s="247">
        <f>IF(N189="zníž. prenesená",J189,0)</f>
        <v>0</v>
      </c>
      <c r="BI189" s="247">
        <f>IF(N189="nulová",J189,0)</f>
        <v>0</v>
      </c>
      <c r="BJ189" s="14" t="s">
        <v>87</v>
      </c>
      <c r="BK189" s="247">
        <f>ROUND(I189*H189,2)</f>
        <v>0</v>
      </c>
      <c r="BL189" s="14" t="s">
        <v>183</v>
      </c>
      <c r="BM189" s="246" t="s">
        <v>3115</v>
      </c>
    </row>
    <row r="190" s="2" customFormat="1" ht="24.15" customHeight="1">
      <c r="A190" s="35"/>
      <c r="B190" s="36"/>
      <c r="C190" s="234" t="s">
        <v>421</v>
      </c>
      <c r="D190" s="234" t="s">
        <v>179</v>
      </c>
      <c r="E190" s="235" t="s">
        <v>3116</v>
      </c>
      <c r="F190" s="236" t="s">
        <v>3117</v>
      </c>
      <c r="G190" s="237" t="s">
        <v>371</v>
      </c>
      <c r="H190" s="238">
        <v>176</v>
      </c>
      <c r="I190" s="239"/>
      <c r="J190" s="240">
        <f>ROUND(I190*H190,2)</f>
        <v>0</v>
      </c>
      <c r="K190" s="241"/>
      <c r="L190" s="41"/>
      <c r="M190" s="242" t="s">
        <v>1</v>
      </c>
      <c r="N190" s="243" t="s">
        <v>40</v>
      </c>
      <c r="O190" s="94"/>
      <c r="P190" s="244">
        <f>O190*H190</f>
        <v>0</v>
      </c>
      <c r="Q190" s="244">
        <v>0</v>
      </c>
      <c r="R190" s="244">
        <f>Q190*H190</f>
        <v>0</v>
      </c>
      <c r="S190" s="244">
        <v>0</v>
      </c>
      <c r="T190" s="24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46" t="s">
        <v>183</v>
      </c>
      <c r="AT190" s="246" t="s">
        <v>179</v>
      </c>
      <c r="AU190" s="246" t="s">
        <v>81</v>
      </c>
      <c r="AY190" s="14" t="s">
        <v>177</v>
      </c>
      <c r="BE190" s="247">
        <f>IF(N190="základná",J190,0)</f>
        <v>0</v>
      </c>
      <c r="BF190" s="247">
        <f>IF(N190="znížená",J190,0)</f>
        <v>0</v>
      </c>
      <c r="BG190" s="247">
        <f>IF(N190="zákl. prenesená",J190,0)</f>
        <v>0</v>
      </c>
      <c r="BH190" s="247">
        <f>IF(N190="zníž. prenesená",J190,0)</f>
        <v>0</v>
      </c>
      <c r="BI190" s="247">
        <f>IF(N190="nulová",J190,0)</f>
        <v>0</v>
      </c>
      <c r="BJ190" s="14" t="s">
        <v>87</v>
      </c>
      <c r="BK190" s="247">
        <f>ROUND(I190*H190,2)</f>
        <v>0</v>
      </c>
      <c r="BL190" s="14" t="s">
        <v>183</v>
      </c>
      <c r="BM190" s="246" t="s">
        <v>3118</v>
      </c>
    </row>
    <row r="191" s="2" customFormat="1" ht="24.15" customHeight="1">
      <c r="A191" s="35"/>
      <c r="B191" s="36"/>
      <c r="C191" s="234" t="s">
        <v>425</v>
      </c>
      <c r="D191" s="234" t="s">
        <v>179</v>
      </c>
      <c r="E191" s="235" t="s">
        <v>3119</v>
      </c>
      <c r="F191" s="236" t="s">
        <v>3120</v>
      </c>
      <c r="G191" s="237" t="s">
        <v>371</v>
      </c>
      <c r="H191" s="238">
        <v>6</v>
      </c>
      <c r="I191" s="239"/>
      <c r="J191" s="240">
        <f>ROUND(I191*H191,2)</f>
        <v>0</v>
      </c>
      <c r="K191" s="241"/>
      <c r="L191" s="41"/>
      <c r="M191" s="242" t="s">
        <v>1</v>
      </c>
      <c r="N191" s="243" t="s">
        <v>40</v>
      </c>
      <c r="O191" s="94"/>
      <c r="P191" s="244">
        <f>O191*H191</f>
        <v>0</v>
      </c>
      <c r="Q191" s="244">
        <v>0</v>
      </c>
      <c r="R191" s="244">
        <f>Q191*H191</f>
        <v>0</v>
      </c>
      <c r="S191" s="244">
        <v>0</v>
      </c>
      <c r="T191" s="24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46" t="s">
        <v>183</v>
      </c>
      <c r="AT191" s="246" t="s">
        <v>179</v>
      </c>
      <c r="AU191" s="246" t="s">
        <v>81</v>
      </c>
      <c r="AY191" s="14" t="s">
        <v>177</v>
      </c>
      <c r="BE191" s="247">
        <f>IF(N191="základná",J191,0)</f>
        <v>0</v>
      </c>
      <c r="BF191" s="247">
        <f>IF(N191="znížená",J191,0)</f>
        <v>0</v>
      </c>
      <c r="BG191" s="247">
        <f>IF(N191="zákl. prenesená",J191,0)</f>
        <v>0</v>
      </c>
      <c r="BH191" s="247">
        <f>IF(N191="zníž. prenesená",J191,0)</f>
        <v>0</v>
      </c>
      <c r="BI191" s="247">
        <f>IF(N191="nulová",J191,0)</f>
        <v>0</v>
      </c>
      <c r="BJ191" s="14" t="s">
        <v>87</v>
      </c>
      <c r="BK191" s="247">
        <f>ROUND(I191*H191,2)</f>
        <v>0</v>
      </c>
      <c r="BL191" s="14" t="s">
        <v>183</v>
      </c>
      <c r="BM191" s="246" t="s">
        <v>3121</v>
      </c>
    </row>
    <row r="192" s="2" customFormat="1" ht="24.15" customHeight="1">
      <c r="A192" s="35"/>
      <c r="B192" s="36"/>
      <c r="C192" s="234" t="s">
        <v>429</v>
      </c>
      <c r="D192" s="234" t="s">
        <v>179</v>
      </c>
      <c r="E192" s="235" t="s">
        <v>3122</v>
      </c>
      <c r="F192" s="236" t="s">
        <v>3123</v>
      </c>
      <c r="G192" s="237" t="s">
        <v>371</v>
      </c>
      <c r="H192" s="238">
        <v>75</v>
      </c>
      <c r="I192" s="239"/>
      <c r="J192" s="240">
        <f>ROUND(I192*H192,2)</f>
        <v>0</v>
      </c>
      <c r="K192" s="241"/>
      <c r="L192" s="41"/>
      <c r="M192" s="242" t="s">
        <v>1</v>
      </c>
      <c r="N192" s="243" t="s">
        <v>40</v>
      </c>
      <c r="O192" s="94"/>
      <c r="P192" s="244">
        <f>O192*H192</f>
        <v>0</v>
      </c>
      <c r="Q192" s="244">
        <v>0</v>
      </c>
      <c r="R192" s="244">
        <f>Q192*H192</f>
        <v>0</v>
      </c>
      <c r="S192" s="244">
        <v>0</v>
      </c>
      <c r="T192" s="24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46" t="s">
        <v>183</v>
      </c>
      <c r="AT192" s="246" t="s">
        <v>179</v>
      </c>
      <c r="AU192" s="246" t="s">
        <v>81</v>
      </c>
      <c r="AY192" s="14" t="s">
        <v>177</v>
      </c>
      <c r="BE192" s="247">
        <f>IF(N192="základná",J192,0)</f>
        <v>0</v>
      </c>
      <c r="BF192" s="247">
        <f>IF(N192="znížená",J192,0)</f>
        <v>0</v>
      </c>
      <c r="BG192" s="247">
        <f>IF(N192="zákl. prenesená",J192,0)</f>
        <v>0</v>
      </c>
      <c r="BH192" s="247">
        <f>IF(N192="zníž. prenesená",J192,0)</f>
        <v>0</v>
      </c>
      <c r="BI192" s="247">
        <f>IF(N192="nulová",J192,0)</f>
        <v>0</v>
      </c>
      <c r="BJ192" s="14" t="s">
        <v>87</v>
      </c>
      <c r="BK192" s="247">
        <f>ROUND(I192*H192,2)</f>
        <v>0</v>
      </c>
      <c r="BL192" s="14" t="s">
        <v>183</v>
      </c>
      <c r="BM192" s="246" t="s">
        <v>3124</v>
      </c>
    </row>
    <row r="193" s="2" customFormat="1" ht="21.75" customHeight="1">
      <c r="A193" s="35"/>
      <c r="B193" s="36"/>
      <c r="C193" s="234" t="s">
        <v>433</v>
      </c>
      <c r="D193" s="234" t="s">
        <v>179</v>
      </c>
      <c r="E193" s="235" t="s">
        <v>3125</v>
      </c>
      <c r="F193" s="236" t="s">
        <v>3100</v>
      </c>
      <c r="G193" s="237" t="s">
        <v>1154</v>
      </c>
      <c r="H193" s="238">
        <v>1</v>
      </c>
      <c r="I193" s="239"/>
      <c r="J193" s="240">
        <f>ROUND(I193*H193,2)</f>
        <v>0</v>
      </c>
      <c r="K193" s="241"/>
      <c r="L193" s="41"/>
      <c r="M193" s="242" t="s">
        <v>1</v>
      </c>
      <c r="N193" s="243" t="s">
        <v>40</v>
      </c>
      <c r="O193" s="94"/>
      <c r="P193" s="244">
        <f>O193*H193</f>
        <v>0</v>
      </c>
      <c r="Q193" s="244">
        <v>0</v>
      </c>
      <c r="R193" s="244">
        <f>Q193*H193</f>
        <v>0</v>
      </c>
      <c r="S193" s="244">
        <v>0</v>
      </c>
      <c r="T193" s="24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46" t="s">
        <v>183</v>
      </c>
      <c r="AT193" s="246" t="s">
        <v>179</v>
      </c>
      <c r="AU193" s="246" t="s">
        <v>81</v>
      </c>
      <c r="AY193" s="14" t="s">
        <v>177</v>
      </c>
      <c r="BE193" s="247">
        <f>IF(N193="základná",J193,0)</f>
        <v>0</v>
      </c>
      <c r="BF193" s="247">
        <f>IF(N193="znížená",J193,0)</f>
        <v>0</v>
      </c>
      <c r="BG193" s="247">
        <f>IF(N193="zákl. prenesená",J193,0)</f>
        <v>0</v>
      </c>
      <c r="BH193" s="247">
        <f>IF(N193="zníž. prenesená",J193,0)</f>
        <v>0</v>
      </c>
      <c r="BI193" s="247">
        <f>IF(N193="nulová",J193,0)</f>
        <v>0</v>
      </c>
      <c r="BJ193" s="14" t="s">
        <v>87</v>
      </c>
      <c r="BK193" s="247">
        <f>ROUND(I193*H193,2)</f>
        <v>0</v>
      </c>
      <c r="BL193" s="14" t="s">
        <v>183</v>
      </c>
      <c r="BM193" s="246" t="s">
        <v>3126</v>
      </c>
    </row>
    <row r="194" s="2" customFormat="1" ht="21.75" customHeight="1">
      <c r="A194" s="35"/>
      <c r="B194" s="36"/>
      <c r="C194" s="234" t="s">
        <v>437</v>
      </c>
      <c r="D194" s="234" t="s">
        <v>179</v>
      </c>
      <c r="E194" s="235" t="s">
        <v>3127</v>
      </c>
      <c r="F194" s="236" t="s">
        <v>3128</v>
      </c>
      <c r="G194" s="237" t="s">
        <v>371</v>
      </c>
      <c r="H194" s="238">
        <v>40</v>
      </c>
      <c r="I194" s="239"/>
      <c r="J194" s="240">
        <f>ROUND(I194*H194,2)</f>
        <v>0</v>
      </c>
      <c r="K194" s="241"/>
      <c r="L194" s="41"/>
      <c r="M194" s="242" t="s">
        <v>1</v>
      </c>
      <c r="N194" s="243" t="s">
        <v>40</v>
      </c>
      <c r="O194" s="94"/>
      <c r="P194" s="244">
        <f>O194*H194</f>
        <v>0</v>
      </c>
      <c r="Q194" s="244">
        <v>0</v>
      </c>
      <c r="R194" s="244">
        <f>Q194*H194</f>
        <v>0</v>
      </c>
      <c r="S194" s="244">
        <v>0</v>
      </c>
      <c r="T194" s="24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46" t="s">
        <v>183</v>
      </c>
      <c r="AT194" s="246" t="s">
        <v>179</v>
      </c>
      <c r="AU194" s="246" t="s">
        <v>81</v>
      </c>
      <c r="AY194" s="14" t="s">
        <v>177</v>
      </c>
      <c r="BE194" s="247">
        <f>IF(N194="základná",J194,0)</f>
        <v>0</v>
      </c>
      <c r="BF194" s="247">
        <f>IF(N194="znížená",J194,0)</f>
        <v>0</v>
      </c>
      <c r="BG194" s="247">
        <f>IF(N194="zákl. prenesená",J194,0)</f>
        <v>0</v>
      </c>
      <c r="BH194" s="247">
        <f>IF(N194="zníž. prenesená",J194,0)</f>
        <v>0</v>
      </c>
      <c r="BI194" s="247">
        <f>IF(N194="nulová",J194,0)</f>
        <v>0</v>
      </c>
      <c r="BJ194" s="14" t="s">
        <v>87</v>
      </c>
      <c r="BK194" s="247">
        <f>ROUND(I194*H194,2)</f>
        <v>0</v>
      </c>
      <c r="BL194" s="14" t="s">
        <v>183</v>
      </c>
      <c r="BM194" s="246" t="s">
        <v>3129</v>
      </c>
    </row>
    <row r="195" s="2" customFormat="1" ht="24.15" customHeight="1">
      <c r="A195" s="35"/>
      <c r="B195" s="36"/>
      <c r="C195" s="234" t="s">
        <v>441</v>
      </c>
      <c r="D195" s="234" t="s">
        <v>179</v>
      </c>
      <c r="E195" s="235" t="s">
        <v>3130</v>
      </c>
      <c r="F195" s="236" t="s">
        <v>3131</v>
      </c>
      <c r="G195" s="237" t="s">
        <v>371</v>
      </c>
      <c r="H195" s="238">
        <v>5</v>
      </c>
      <c r="I195" s="239"/>
      <c r="J195" s="240">
        <f>ROUND(I195*H195,2)</f>
        <v>0</v>
      </c>
      <c r="K195" s="241"/>
      <c r="L195" s="41"/>
      <c r="M195" s="242" t="s">
        <v>1</v>
      </c>
      <c r="N195" s="243" t="s">
        <v>40</v>
      </c>
      <c r="O195" s="94"/>
      <c r="P195" s="244">
        <f>O195*H195</f>
        <v>0</v>
      </c>
      <c r="Q195" s="244">
        <v>0</v>
      </c>
      <c r="R195" s="244">
        <f>Q195*H195</f>
        <v>0</v>
      </c>
      <c r="S195" s="244">
        <v>0</v>
      </c>
      <c r="T195" s="24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46" t="s">
        <v>183</v>
      </c>
      <c r="AT195" s="246" t="s">
        <v>179</v>
      </c>
      <c r="AU195" s="246" t="s">
        <v>81</v>
      </c>
      <c r="AY195" s="14" t="s">
        <v>177</v>
      </c>
      <c r="BE195" s="247">
        <f>IF(N195="základná",J195,0)</f>
        <v>0</v>
      </c>
      <c r="BF195" s="247">
        <f>IF(N195="znížená",J195,0)</f>
        <v>0</v>
      </c>
      <c r="BG195" s="247">
        <f>IF(N195="zákl. prenesená",J195,0)</f>
        <v>0</v>
      </c>
      <c r="BH195" s="247">
        <f>IF(N195="zníž. prenesená",J195,0)</f>
        <v>0</v>
      </c>
      <c r="BI195" s="247">
        <f>IF(N195="nulová",J195,0)</f>
        <v>0</v>
      </c>
      <c r="BJ195" s="14" t="s">
        <v>87</v>
      </c>
      <c r="BK195" s="247">
        <f>ROUND(I195*H195,2)</f>
        <v>0</v>
      </c>
      <c r="BL195" s="14" t="s">
        <v>183</v>
      </c>
      <c r="BM195" s="246" t="s">
        <v>3132</v>
      </c>
    </row>
    <row r="196" s="2" customFormat="1" ht="24.15" customHeight="1">
      <c r="A196" s="35"/>
      <c r="B196" s="36"/>
      <c r="C196" s="234" t="s">
        <v>445</v>
      </c>
      <c r="D196" s="234" t="s">
        <v>179</v>
      </c>
      <c r="E196" s="235" t="s">
        <v>3133</v>
      </c>
      <c r="F196" s="236" t="s">
        <v>3134</v>
      </c>
      <c r="G196" s="237" t="s">
        <v>182</v>
      </c>
      <c r="H196" s="238">
        <v>200</v>
      </c>
      <c r="I196" s="239"/>
      <c r="J196" s="240">
        <f>ROUND(I196*H196,2)</f>
        <v>0</v>
      </c>
      <c r="K196" s="241"/>
      <c r="L196" s="41"/>
      <c r="M196" s="242" t="s">
        <v>1</v>
      </c>
      <c r="N196" s="243" t="s">
        <v>40</v>
      </c>
      <c r="O196" s="94"/>
      <c r="P196" s="244">
        <f>O196*H196</f>
        <v>0</v>
      </c>
      <c r="Q196" s="244">
        <v>0</v>
      </c>
      <c r="R196" s="244">
        <f>Q196*H196</f>
        <v>0</v>
      </c>
      <c r="S196" s="244">
        <v>0</v>
      </c>
      <c r="T196" s="245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46" t="s">
        <v>183</v>
      </c>
      <c r="AT196" s="246" t="s">
        <v>179</v>
      </c>
      <c r="AU196" s="246" t="s">
        <v>81</v>
      </c>
      <c r="AY196" s="14" t="s">
        <v>177</v>
      </c>
      <c r="BE196" s="247">
        <f>IF(N196="základná",J196,0)</f>
        <v>0</v>
      </c>
      <c r="BF196" s="247">
        <f>IF(N196="znížená",J196,0)</f>
        <v>0</v>
      </c>
      <c r="BG196" s="247">
        <f>IF(N196="zákl. prenesená",J196,0)</f>
        <v>0</v>
      </c>
      <c r="BH196" s="247">
        <f>IF(N196="zníž. prenesená",J196,0)</f>
        <v>0</v>
      </c>
      <c r="BI196" s="247">
        <f>IF(N196="nulová",J196,0)</f>
        <v>0</v>
      </c>
      <c r="BJ196" s="14" t="s">
        <v>87</v>
      </c>
      <c r="BK196" s="247">
        <f>ROUND(I196*H196,2)</f>
        <v>0</v>
      </c>
      <c r="BL196" s="14" t="s">
        <v>183</v>
      </c>
      <c r="BM196" s="246" t="s">
        <v>3135</v>
      </c>
    </row>
    <row r="197" s="2" customFormat="1" ht="21.75" customHeight="1">
      <c r="A197" s="35"/>
      <c r="B197" s="36"/>
      <c r="C197" s="234" t="s">
        <v>449</v>
      </c>
      <c r="D197" s="234" t="s">
        <v>179</v>
      </c>
      <c r="E197" s="235" t="s">
        <v>3136</v>
      </c>
      <c r="F197" s="236" t="s">
        <v>3102</v>
      </c>
      <c r="G197" s="237" t="s">
        <v>223</v>
      </c>
      <c r="H197" s="238">
        <v>3</v>
      </c>
      <c r="I197" s="239"/>
      <c r="J197" s="240">
        <f>ROUND(I197*H197,2)</f>
        <v>0</v>
      </c>
      <c r="K197" s="241"/>
      <c r="L197" s="41"/>
      <c r="M197" s="242" t="s">
        <v>1</v>
      </c>
      <c r="N197" s="243" t="s">
        <v>40</v>
      </c>
      <c r="O197" s="94"/>
      <c r="P197" s="244">
        <f>O197*H197</f>
        <v>0</v>
      </c>
      <c r="Q197" s="244">
        <v>0</v>
      </c>
      <c r="R197" s="244">
        <f>Q197*H197</f>
        <v>0</v>
      </c>
      <c r="S197" s="244">
        <v>0</v>
      </c>
      <c r="T197" s="24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46" t="s">
        <v>183</v>
      </c>
      <c r="AT197" s="246" t="s">
        <v>179</v>
      </c>
      <c r="AU197" s="246" t="s">
        <v>81</v>
      </c>
      <c r="AY197" s="14" t="s">
        <v>177</v>
      </c>
      <c r="BE197" s="247">
        <f>IF(N197="základná",J197,0)</f>
        <v>0</v>
      </c>
      <c r="BF197" s="247">
        <f>IF(N197="znížená",J197,0)</f>
        <v>0</v>
      </c>
      <c r="BG197" s="247">
        <f>IF(N197="zákl. prenesená",J197,0)</f>
        <v>0</v>
      </c>
      <c r="BH197" s="247">
        <f>IF(N197="zníž. prenesená",J197,0)</f>
        <v>0</v>
      </c>
      <c r="BI197" s="247">
        <f>IF(N197="nulová",J197,0)</f>
        <v>0</v>
      </c>
      <c r="BJ197" s="14" t="s">
        <v>87</v>
      </c>
      <c r="BK197" s="247">
        <f>ROUND(I197*H197,2)</f>
        <v>0</v>
      </c>
      <c r="BL197" s="14" t="s">
        <v>183</v>
      </c>
      <c r="BM197" s="246" t="s">
        <v>3137</v>
      </c>
    </row>
    <row r="198" s="2" customFormat="1" ht="21.75" customHeight="1">
      <c r="A198" s="35"/>
      <c r="B198" s="36"/>
      <c r="C198" s="234" t="s">
        <v>453</v>
      </c>
      <c r="D198" s="234" t="s">
        <v>179</v>
      </c>
      <c r="E198" s="235" t="s">
        <v>3138</v>
      </c>
      <c r="F198" s="236" t="s">
        <v>3104</v>
      </c>
      <c r="G198" s="237" t="s">
        <v>1154</v>
      </c>
      <c r="H198" s="238">
        <v>1</v>
      </c>
      <c r="I198" s="239"/>
      <c r="J198" s="240">
        <f>ROUND(I198*H198,2)</f>
        <v>0</v>
      </c>
      <c r="K198" s="241"/>
      <c r="L198" s="41"/>
      <c r="M198" s="242" t="s">
        <v>1</v>
      </c>
      <c r="N198" s="243" t="s">
        <v>40</v>
      </c>
      <c r="O198" s="94"/>
      <c r="P198" s="244">
        <f>O198*H198</f>
        <v>0</v>
      </c>
      <c r="Q198" s="244">
        <v>0</v>
      </c>
      <c r="R198" s="244">
        <f>Q198*H198</f>
        <v>0</v>
      </c>
      <c r="S198" s="244">
        <v>0</v>
      </c>
      <c r="T198" s="24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46" t="s">
        <v>183</v>
      </c>
      <c r="AT198" s="246" t="s">
        <v>179</v>
      </c>
      <c r="AU198" s="246" t="s">
        <v>81</v>
      </c>
      <c r="AY198" s="14" t="s">
        <v>177</v>
      </c>
      <c r="BE198" s="247">
        <f>IF(N198="základná",J198,0)</f>
        <v>0</v>
      </c>
      <c r="BF198" s="247">
        <f>IF(N198="znížená",J198,0)</f>
        <v>0</v>
      </c>
      <c r="BG198" s="247">
        <f>IF(N198="zákl. prenesená",J198,0)</f>
        <v>0</v>
      </c>
      <c r="BH198" s="247">
        <f>IF(N198="zníž. prenesená",J198,0)</f>
        <v>0</v>
      </c>
      <c r="BI198" s="247">
        <f>IF(N198="nulová",J198,0)</f>
        <v>0</v>
      </c>
      <c r="BJ198" s="14" t="s">
        <v>87</v>
      </c>
      <c r="BK198" s="247">
        <f>ROUND(I198*H198,2)</f>
        <v>0</v>
      </c>
      <c r="BL198" s="14" t="s">
        <v>183</v>
      </c>
      <c r="BM198" s="246" t="s">
        <v>3139</v>
      </c>
    </row>
    <row r="199" s="2" customFormat="1" ht="24.15" customHeight="1">
      <c r="A199" s="35"/>
      <c r="B199" s="36"/>
      <c r="C199" s="234" t="s">
        <v>457</v>
      </c>
      <c r="D199" s="234" t="s">
        <v>179</v>
      </c>
      <c r="E199" s="235" t="s">
        <v>3140</v>
      </c>
      <c r="F199" s="236" t="s">
        <v>3106</v>
      </c>
      <c r="G199" s="237" t="s">
        <v>1154</v>
      </c>
      <c r="H199" s="238">
        <v>1</v>
      </c>
      <c r="I199" s="239"/>
      <c r="J199" s="240">
        <f>ROUND(I199*H199,2)</f>
        <v>0</v>
      </c>
      <c r="K199" s="241"/>
      <c r="L199" s="41"/>
      <c r="M199" s="260" t="s">
        <v>1</v>
      </c>
      <c r="N199" s="261" t="s">
        <v>40</v>
      </c>
      <c r="O199" s="262"/>
      <c r="P199" s="263">
        <f>O199*H199</f>
        <v>0</v>
      </c>
      <c r="Q199" s="263">
        <v>0</v>
      </c>
      <c r="R199" s="263">
        <f>Q199*H199</f>
        <v>0</v>
      </c>
      <c r="S199" s="263">
        <v>0</v>
      </c>
      <c r="T199" s="264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46" t="s">
        <v>183</v>
      </c>
      <c r="AT199" s="246" t="s">
        <v>179</v>
      </c>
      <c r="AU199" s="246" t="s">
        <v>81</v>
      </c>
      <c r="AY199" s="14" t="s">
        <v>177</v>
      </c>
      <c r="BE199" s="247">
        <f>IF(N199="základná",J199,0)</f>
        <v>0</v>
      </c>
      <c r="BF199" s="247">
        <f>IF(N199="znížená",J199,0)</f>
        <v>0</v>
      </c>
      <c r="BG199" s="247">
        <f>IF(N199="zákl. prenesená",J199,0)</f>
        <v>0</v>
      </c>
      <c r="BH199" s="247">
        <f>IF(N199="zníž. prenesená",J199,0)</f>
        <v>0</v>
      </c>
      <c r="BI199" s="247">
        <f>IF(N199="nulová",J199,0)</f>
        <v>0</v>
      </c>
      <c r="BJ199" s="14" t="s">
        <v>87</v>
      </c>
      <c r="BK199" s="247">
        <f>ROUND(I199*H199,2)</f>
        <v>0</v>
      </c>
      <c r="BL199" s="14" t="s">
        <v>183</v>
      </c>
      <c r="BM199" s="246" t="s">
        <v>3141</v>
      </c>
    </row>
    <row r="200" s="2" customFormat="1" ht="6.96" customHeight="1">
      <c r="A200" s="35"/>
      <c r="B200" s="69"/>
      <c r="C200" s="70"/>
      <c r="D200" s="70"/>
      <c r="E200" s="70"/>
      <c r="F200" s="70"/>
      <c r="G200" s="70"/>
      <c r="H200" s="70"/>
      <c r="I200" s="70"/>
      <c r="J200" s="70"/>
      <c r="K200" s="70"/>
      <c r="L200" s="41"/>
      <c r="M200" s="35"/>
      <c r="O200" s="35"/>
      <c r="P200" s="35"/>
      <c r="Q200" s="35"/>
      <c r="R200" s="35"/>
      <c r="S200" s="35"/>
      <c r="T200" s="35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</row>
  </sheetData>
  <sheetProtection sheet="1" autoFilter="0" formatColumns="0" formatRows="0" objects="1" scenarios="1" spinCount="100000" saltValue="qltCulPalPFwjdfvLfDcS6Cu9RVVmyu0DLEdTK1u4/uWPc6CjQvqaE440MCZKSDARGrSaRJW76XGNitFMowWhw==" hashValue="PEjphc1CTWEHDNR+S5GAHS82ydAWJ+ubH3wsrY0Hshx/KjqPTIlkskYHTMAlTGo6w5kS//54m8fCBS4H5ZVfKg==" algorithmName="SHA-512" password="CC35"/>
  <autoFilter ref="C124:K19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109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17"/>
      <c r="AT3" s="14" t="s">
        <v>74</v>
      </c>
    </row>
    <row r="4" s="1" customFormat="1" ht="24.96" customHeight="1">
      <c r="B4" s="17"/>
      <c r="D4" s="151" t="s">
        <v>122</v>
      </c>
      <c r="L4" s="17"/>
      <c r="M4" s="15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53" t="s">
        <v>15</v>
      </c>
      <c r="L6" s="17"/>
    </row>
    <row r="7" s="1" customFormat="1" ht="16.5" customHeight="1">
      <c r="B7" s="17"/>
      <c r="E7" s="154" t="str">
        <f>'Rekapitulácia stavby'!K6</f>
        <v>Prístavba základnej školy Suchá nad Parnou</v>
      </c>
      <c r="F7" s="153"/>
      <c r="G7" s="153"/>
      <c r="H7" s="153"/>
      <c r="L7" s="17"/>
    </row>
    <row r="8" s="2" customFormat="1" ht="12" customHeight="1">
      <c r="A8" s="35"/>
      <c r="B8" s="41"/>
      <c r="C8" s="35"/>
      <c r="D8" s="153" t="s">
        <v>123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55" t="s">
        <v>3142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53" t="s">
        <v>17</v>
      </c>
      <c r="E11" s="35"/>
      <c r="F11" s="144" t="s">
        <v>1</v>
      </c>
      <c r="G11" s="35"/>
      <c r="H11" s="35"/>
      <c r="I11" s="153" t="s">
        <v>18</v>
      </c>
      <c r="J11" s="144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53" t="s">
        <v>19</v>
      </c>
      <c r="E12" s="35"/>
      <c r="F12" s="144" t="s">
        <v>20</v>
      </c>
      <c r="G12" s="35"/>
      <c r="H12" s="35"/>
      <c r="I12" s="153" t="s">
        <v>21</v>
      </c>
      <c r="J12" s="156" t="str">
        <f>'Rekapitulácia stavby'!AN8</f>
        <v>9. 2. 2022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53" t="s">
        <v>23</v>
      </c>
      <c r="E14" s="35"/>
      <c r="F14" s="35"/>
      <c r="G14" s="35"/>
      <c r="H14" s="35"/>
      <c r="I14" s="153" t="s">
        <v>24</v>
      </c>
      <c r="J14" s="144" t="s">
        <v>1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4" t="s">
        <v>25</v>
      </c>
      <c r="F15" s="35"/>
      <c r="G15" s="35"/>
      <c r="H15" s="35"/>
      <c r="I15" s="153" t="s">
        <v>26</v>
      </c>
      <c r="J15" s="144" t="s">
        <v>1</v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53" t="s">
        <v>27</v>
      </c>
      <c r="E17" s="35"/>
      <c r="F17" s="35"/>
      <c r="G17" s="35"/>
      <c r="H17" s="35"/>
      <c r="I17" s="15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4"/>
      <c r="G18" s="144"/>
      <c r="H18" s="144"/>
      <c r="I18" s="153" t="s">
        <v>26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53" t="s">
        <v>29</v>
      </c>
      <c r="E20" s="35"/>
      <c r="F20" s="35"/>
      <c r="G20" s="35"/>
      <c r="H20" s="35"/>
      <c r="I20" s="153" t="s">
        <v>24</v>
      </c>
      <c r="J20" s="144" t="s">
        <v>1</v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4" t="s">
        <v>30</v>
      </c>
      <c r="F21" s="35"/>
      <c r="G21" s="35"/>
      <c r="H21" s="35"/>
      <c r="I21" s="153" t="s">
        <v>26</v>
      </c>
      <c r="J21" s="144" t="s">
        <v>1</v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53" t="s">
        <v>32</v>
      </c>
      <c r="E23" s="35"/>
      <c r="F23" s="35"/>
      <c r="G23" s="35"/>
      <c r="H23" s="35"/>
      <c r="I23" s="153" t="s">
        <v>24</v>
      </c>
      <c r="J23" s="144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4" t="str">
        <f>IF('Rekapitulácia stavby'!E20="","",'Rekapitulácia stavby'!E20)</f>
        <v xml:space="preserve"> </v>
      </c>
      <c r="F24" s="35"/>
      <c r="G24" s="35"/>
      <c r="H24" s="35"/>
      <c r="I24" s="153" t="s">
        <v>26</v>
      </c>
      <c r="J24" s="144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53" t="s">
        <v>33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7"/>
      <c r="B27" s="158"/>
      <c r="C27" s="157"/>
      <c r="D27" s="157"/>
      <c r="E27" s="159" t="s">
        <v>1</v>
      </c>
      <c r="F27" s="159"/>
      <c r="G27" s="159"/>
      <c r="H27" s="159"/>
      <c r="I27" s="157"/>
      <c r="J27" s="157"/>
      <c r="K27" s="157"/>
      <c r="L27" s="160"/>
      <c r="S27" s="157"/>
      <c r="T27" s="157"/>
      <c r="U27" s="157"/>
      <c r="V27" s="157"/>
      <c r="W27" s="157"/>
      <c r="X27" s="157"/>
      <c r="Y27" s="157"/>
      <c r="Z27" s="157"/>
      <c r="AA27" s="157"/>
      <c r="AB27" s="157"/>
      <c r="AC27" s="157"/>
      <c r="AD27" s="157"/>
      <c r="AE27" s="157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61"/>
      <c r="E29" s="161"/>
      <c r="F29" s="161"/>
      <c r="G29" s="161"/>
      <c r="H29" s="161"/>
      <c r="I29" s="161"/>
      <c r="J29" s="161"/>
      <c r="K29" s="161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62" t="s">
        <v>34</v>
      </c>
      <c r="E30" s="35"/>
      <c r="F30" s="35"/>
      <c r="G30" s="35"/>
      <c r="H30" s="35"/>
      <c r="I30" s="35"/>
      <c r="J30" s="163">
        <f>ROUND(J122,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61"/>
      <c r="E31" s="161"/>
      <c r="F31" s="161"/>
      <c r="G31" s="161"/>
      <c r="H31" s="161"/>
      <c r="I31" s="161"/>
      <c r="J31" s="161"/>
      <c r="K31" s="161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64" t="s">
        <v>36</v>
      </c>
      <c r="G32" s="35"/>
      <c r="H32" s="35"/>
      <c r="I32" s="164" t="s">
        <v>35</v>
      </c>
      <c r="J32" s="164" t="s">
        <v>37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65" t="s">
        <v>38</v>
      </c>
      <c r="E33" s="166" t="s">
        <v>39</v>
      </c>
      <c r="F33" s="167">
        <f>ROUND((SUM(BE122:BE200)),  2)</f>
        <v>0</v>
      </c>
      <c r="G33" s="168"/>
      <c r="H33" s="168"/>
      <c r="I33" s="169">
        <v>0.20000000000000001</v>
      </c>
      <c r="J33" s="167">
        <f>ROUND(((SUM(BE122:BE200))*I33),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66" t="s">
        <v>40</v>
      </c>
      <c r="F34" s="167">
        <f>ROUND((SUM(BF122:BF200)),  2)</f>
        <v>0</v>
      </c>
      <c r="G34" s="168"/>
      <c r="H34" s="168"/>
      <c r="I34" s="169">
        <v>0.20000000000000001</v>
      </c>
      <c r="J34" s="167">
        <f>ROUND(((SUM(BF122:BF200))*I34),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53" t="s">
        <v>41</v>
      </c>
      <c r="F35" s="170">
        <f>ROUND((SUM(BG122:BG200)),  2)</f>
        <v>0</v>
      </c>
      <c r="G35" s="35"/>
      <c r="H35" s="35"/>
      <c r="I35" s="171">
        <v>0.20000000000000001</v>
      </c>
      <c r="J35" s="170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53" t="s">
        <v>42</v>
      </c>
      <c r="F36" s="170">
        <f>ROUND((SUM(BH122:BH200)),  2)</f>
        <v>0</v>
      </c>
      <c r="G36" s="35"/>
      <c r="H36" s="35"/>
      <c r="I36" s="171">
        <v>0.20000000000000001</v>
      </c>
      <c r="J36" s="170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66" t="s">
        <v>43</v>
      </c>
      <c r="F37" s="167">
        <f>ROUND((SUM(BI122:BI200)),  2)</f>
        <v>0</v>
      </c>
      <c r="G37" s="168"/>
      <c r="H37" s="168"/>
      <c r="I37" s="169">
        <v>0</v>
      </c>
      <c r="J37" s="167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72"/>
      <c r="D39" s="173" t="s">
        <v>44</v>
      </c>
      <c r="E39" s="174"/>
      <c r="F39" s="174"/>
      <c r="G39" s="175" t="s">
        <v>45</v>
      </c>
      <c r="H39" s="176" t="s">
        <v>46</v>
      </c>
      <c r="I39" s="174"/>
      <c r="J39" s="177">
        <f>SUM(J30:J37)</f>
        <v>0</v>
      </c>
      <c r="K39" s="178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9" t="s">
        <v>47</v>
      </c>
      <c r="E50" s="180"/>
      <c r="F50" s="180"/>
      <c r="G50" s="179" t="s">
        <v>48</v>
      </c>
      <c r="H50" s="180"/>
      <c r="I50" s="180"/>
      <c r="J50" s="180"/>
      <c r="K50" s="180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1" t="s">
        <v>49</v>
      </c>
      <c r="E61" s="182"/>
      <c r="F61" s="183" t="s">
        <v>50</v>
      </c>
      <c r="G61" s="181" t="s">
        <v>49</v>
      </c>
      <c r="H61" s="182"/>
      <c r="I61" s="182"/>
      <c r="J61" s="184" t="s">
        <v>50</v>
      </c>
      <c r="K61" s="182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9" t="s">
        <v>51</v>
      </c>
      <c r="E65" s="185"/>
      <c r="F65" s="185"/>
      <c r="G65" s="179" t="s">
        <v>52</v>
      </c>
      <c r="H65" s="185"/>
      <c r="I65" s="185"/>
      <c r="J65" s="185"/>
      <c r="K65" s="185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1" t="s">
        <v>49</v>
      </c>
      <c r="E76" s="182"/>
      <c r="F76" s="183" t="s">
        <v>50</v>
      </c>
      <c r="G76" s="181" t="s">
        <v>49</v>
      </c>
      <c r="H76" s="182"/>
      <c r="I76" s="182"/>
      <c r="J76" s="184" t="s">
        <v>50</v>
      </c>
      <c r="K76" s="182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6"/>
      <c r="C77" s="187"/>
      <c r="D77" s="187"/>
      <c r="E77" s="187"/>
      <c r="F77" s="187"/>
      <c r="G77" s="187"/>
      <c r="H77" s="187"/>
      <c r="I77" s="187"/>
      <c r="J77" s="187"/>
      <c r="K77" s="187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88"/>
      <c r="C81" s="189"/>
      <c r="D81" s="189"/>
      <c r="E81" s="189"/>
      <c r="F81" s="189"/>
      <c r="G81" s="189"/>
      <c r="H81" s="189"/>
      <c r="I81" s="189"/>
      <c r="J81" s="189"/>
      <c r="K81" s="189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127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90" t="str">
        <f>E7</f>
        <v>Prístavba základnej školy Suchá nad Parnou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123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9" t="str">
        <f>E9</f>
        <v>SO 02 - Parkovisko a spevnené plochy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9. 2. 2022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25.65" customHeight="1">
      <c r="A91" s="35"/>
      <c r="B91" s="36"/>
      <c r="C91" s="29" t="s">
        <v>23</v>
      </c>
      <c r="D91" s="37"/>
      <c r="E91" s="37"/>
      <c r="F91" s="24" t="str">
        <f>E15</f>
        <v>Obec Suchá nad Parnou</v>
      </c>
      <c r="G91" s="37"/>
      <c r="H91" s="37"/>
      <c r="I91" s="29" t="s">
        <v>29</v>
      </c>
      <c r="J91" s="33" t="str">
        <f>E21</f>
        <v xml:space="preserve">Ing.arch.  Martin Holeš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91" t="s">
        <v>128</v>
      </c>
      <c r="D94" s="192"/>
      <c r="E94" s="192"/>
      <c r="F94" s="192"/>
      <c r="G94" s="192"/>
      <c r="H94" s="192"/>
      <c r="I94" s="192"/>
      <c r="J94" s="193" t="s">
        <v>129</v>
      </c>
      <c r="K94" s="192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94" t="s">
        <v>130</v>
      </c>
      <c r="D96" s="37"/>
      <c r="E96" s="37"/>
      <c r="F96" s="37"/>
      <c r="G96" s="37"/>
      <c r="H96" s="37"/>
      <c r="I96" s="37"/>
      <c r="J96" s="113">
        <f>J122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131</v>
      </c>
    </row>
    <row r="97" hidden="1" s="9" customFormat="1" ht="24.96" customHeight="1">
      <c r="A97" s="9"/>
      <c r="B97" s="195"/>
      <c r="C97" s="196"/>
      <c r="D97" s="197" t="s">
        <v>3143</v>
      </c>
      <c r="E97" s="198"/>
      <c r="F97" s="198"/>
      <c r="G97" s="198"/>
      <c r="H97" s="198"/>
      <c r="I97" s="198"/>
      <c r="J97" s="199">
        <f>J123</f>
        <v>0</v>
      </c>
      <c r="K97" s="196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201"/>
      <c r="C98" s="136"/>
      <c r="D98" s="202" t="s">
        <v>3144</v>
      </c>
      <c r="E98" s="203"/>
      <c r="F98" s="203"/>
      <c r="G98" s="203"/>
      <c r="H98" s="203"/>
      <c r="I98" s="203"/>
      <c r="J98" s="204">
        <f>J124</f>
        <v>0</v>
      </c>
      <c r="K98" s="136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201"/>
      <c r="C99" s="136"/>
      <c r="D99" s="202" t="s">
        <v>3145</v>
      </c>
      <c r="E99" s="203"/>
      <c r="F99" s="203"/>
      <c r="G99" s="203"/>
      <c r="H99" s="203"/>
      <c r="I99" s="203"/>
      <c r="J99" s="204">
        <f>J138</f>
        <v>0</v>
      </c>
      <c r="K99" s="136"/>
      <c r="L99" s="20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201"/>
      <c r="C100" s="136"/>
      <c r="D100" s="202" t="s">
        <v>3146</v>
      </c>
      <c r="E100" s="203"/>
      <c r="F100" s="203"/>
      <c r="G100" s="203"/>
      <c r="H100" s="203"/>
      <c r="I100" s="203"/>
      <c r="J100" s="204">
        <f>J143</f>
        <v>0</v>
      </c>
      <c r="K100" s="136"/>
      <c r="L100" s="20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201"/>
      <c r="C101" s="136"/>
      <c r="D101" s="202" t="s">
        <v>3147</v>
      </c>
      <c r="E101" s="203"/>
      <c r="F101" s="203"/>
      <c r="G101" s="203"/>
      <c r="H101" s="203"/>
      <c r="I101" s="203"/>
      <c r="J101" s="204">
        <f>J153</f>
        <v>0</v>
      </c>
      <c r="K101" s="136"/>
      <c r="L101" s="20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201"/>
      <c r="C102" s="136"/>
      <c r="D102" s="202" t="s">
        <v>3148</v>
      </c>
      <c r="E102" s="203"/>
      <c r="F102" s="203"/>
      <c r="G102" s="203"/>
      <c r="H102" s="203"/>
      <c r="I102" s="203"/>
      <c r="J102" s="204">
        <f>J199</f>
        <v>0</v>
      </c>
      <c r="K102" s="136"/>
      <c r="L102" s="20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6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hidden="1" s="2" customFormat="1" ht="6.96" customHeight="1">
      <c r="A104" s="35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hidden="1"/>
    <row r="106" hidden="1"/>
    <row r="107" hidden="1"/>
    <row r="108" s="2" customFormat="1" ht="6.96" customHeight="1">
      <c r="A108" s="35"/>
      <c r="B108" s="71"/>
      <c r="C108" s="72"/>
      <c r="D108" s="72"/>
      <c r="E108" s="72"/>
      <c r="F108" s="72"/>
      <c r="G108" s="72"/>
      <c r="H108" s="72"/>
      <c r="I108" s="72"/>
      <c r="J108" s="72"/>
      <c r="K108" s="72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163</v>
      </c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15</v>
      </c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190" t="str">
        <f>E7</f>
        <v>Prístavba základnej školy Suchá nad Parnou</v>
      </c>
      <c r="F112" s="29"/>
      <c r="G112" s="29"/>
      <c r="H112" s="29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123</v>
      </c>
      <c r="D113" s="37"/>
      <c r="E113" s="37"/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9" t="str">
        <f>E9</f>
        <v>SO 02 - Parkovisko a spevnené plochy</v>
      </c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19</v>
      </c>
      <c r="D116" s="37"/>
      <c r="E116" s="37"/>
      <c r="F116" s="24" t="str">
        <f>F12</f>
        <v xml:space="preserve"> </v>
      </c>
      <c r="G116" s="37"/>
      <c r="H116" s="37"/>
      <c r="I116" s="29" t="s">
        <v>21</v>
      </c>
      <c r="J116" s="82" t="str">
        <f>IF(J12="","",J12)</f>
        <v>9. 2. 2022</v>
      </c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5.65" customHeight="1">
      <c r="A118" s="35"/>
      <c r="B118" s="36"/>
      <c r="C118" s="29" t="s">
        <v>23</v>
      </c>
      <c r="D118" s="37"/>
      <c r="E118" s="37"/>
      <c r="F118" s="24" t="str">
        <f>E15</f>
        <v>Obec Suchá nad Parnou</v>
      </c>
      <c r="G118" s="37"/>
      <c r="H118" s="37"/>
      <c r="I118" s="29" t="s">
        <v>29</v>
      </c>
      <c r="J118" s="33" t="str">
        <f>E21</f>
        <v xml:space="preserve">Ing.arch.  Martin Holeš</v>
      </c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27</v>
      </c>
      <c r="D119" s="37"/>
      <c r="E119" s="37"/>
      <c r="F119" s="24" t="str">
        <f>IF(E18="","",E18)</f>
        <v>Vyplň údaj</v>
      </c>
      <c r="G119" s="37"/>
      <c r="H119" s="37"/>
      <c r="I119" s="29" t="s">
        <v>32</v>
      </c>
      <c r="J119" s="33" t="str">
        <f>E24</f>
        <v xml:space="preserve"> </v>
      </c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206"/>
      <c r="B121" s="207"/>
      <c r="C121" s="208" t="s">
        <v>164</v>
      </c>
      <c r="D121" s="209" t="s">
        <v>59</v>
      </c>
      <c r="E121" s="209" t="s">
        <v>55</v>
      </c>
      <c r="F121" s="209" t="s">
        <v>56</v>
      </c>
      <c r="G121" s="209" t="s">
        <v>165</v>
      </c>
      <c r="H121" s="209" t="s">
        <v>166</v>
      </c>
      <c r="I121" s="209" t="s">
        <v>167</v>
      </c>
      <c r="J121" s="210" t="s">
        <v>129</v>
      </c>
      <c r="K121" s="211" t="s">
        <v>168</v>
      </c>
      <c r="L121" s="212"/>
      <c r="M121" s="103" t="s">
        <v>1</v>
      </c>
      <c r="N121" s="104" t="s">
        <v>38</v>
      </c>
      <c r="O121" s="104" t="s">
        <v>169</v>
      </c>
      <c r="P121" s="104" t="s">
        <v>170</v>
      </c>
      <c r="Q121" s="104" t="s">
        <v>171</v>
      </c>
      <c r="R121" s="104" t="s">
        <v>172</v>
      </c>
      <c r="S121" s="104" t="s">
        <v>173</v>
      </c>
      <c r="T121" s="105" t="s">
        <v>174</v>
      </c>
      <c r="U121" s="206"/>
      <c r="V121" s="206"/>
      <c r="W121" s="206"/>
      <c r="X121" s="206"/>
      <c r="Y121" s="206"/>
      <c r="Z121" s="206"/>
      <c r="AA121" s="206"/>
      <c r="AB121" s="206"/>
      <c r="AC121" s="206"/>
      <c r="AD121" s="206"/>
      <c r="AE121" s="206"/>
    </row>
    <row r="122" s="2" customFormat="1" ht="22.8" customHeight="1">
      <c r="A122" s="35"/>
      <c r="B122" s="36"/>
      <c r="C122" s="110" t="s">
        <v>130</v>
      </c>
      <c r="D122" s="37"/>
      <c r="E122" s="37"/>
      <c r="F122" s="37"/>
      <c r="G122" s="37"/>
      <c r="H122" s="37"/>
      <c r="I122" s="37"/>
      <c r="J122" s="213">
        <f>BK122</f>
        <v>0</v>
      </c>
      <c r="K122" s="37"/>
      <c r="L122" s="41"/>
      <c r="M122" s="106"/>
      <c r="N122" s="214"/>
      <c r="O122" s="107"/>
      <c r="P122" s="215">
        <f>P123</f>
        <v>0</v>
      </c>
      <c r="Q122" s="107"/>
      <c r="R122" s="215">
        <f>R123</f>
        <v>0</v>
      </c>
      <c r="S122" s="107"/>
      <c r="T122" s="216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73</v>
      </c>
      <c r="AU122" s="14" t="s">
        <v>131</v>
      </c>
      <c r="BK122" s="217">
        <f>BK123</f>
        <v>0</v>
      </c>
    </row>
    <row r="123" s="12" customFormat="1" ht="25.92" customHeight="1">
      <c r="A123" s="12"/>
      <c r="B123" s="218"/>
      <c r="C123" s="219"/>
      <c r="D123" s="220" t="s">
        <v>73</v>
      </c>
      <c r="E123" s="221" t="s">
        <v>175</v>
      </c>
      <c r="F123" s="221" t="s">
        <v>3149</v>
      </c>
      <c r="G123" s="219"/>
      <c r="H123" s="219"/>
      <c r="I123" s="222"/>
      <c r="J123" s="223">
        <f>BK123</f>
        <v>0</v>
      </c>
      <c r="K123" s="219"/>
      <c r="L123" s="224"/>
      <c r="M123" s="225"/>
      <c r="N123" s="226"/>
      <c r="O123" s="226"/>
      <c r="P123" s="227">
        <f>P124+P138+P143+P153+P199</f>
        <v>0</v>
      </c>
      <c r="Q123" s="226"/>
      <c r="R123" s="227">
        <f>R124+R138+R143+R153+R199</f>
        <v>0</v>
      </c>
      <c r="S123" s="226"/>
      <c r="T123" s="228">
        <f>T124+T138+T143+T153+T199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9" t="s">
        <v>81</v>
      </c>
      <c r="AT123" s="230" t="s">
        <v>73</v>
      </c>
      <c r="AU123" s="230" t="s">
        <v>74</v>
      </c>
      <c r="AY123" s="229" t="s">
        <v>177</v>
      </c>
      <c r="BK123" s="231">
        <f>BK124+BK138+BK143+BK153+BK199</f>
        <v>0</v>
      </c>
    </row>
    <row r="124" s="12" customFormat="1" ht="22.8" customHeight="1">
      <c r="A124" s="12"/>
      <c r="B124" s="218"/>
      <c r="C124" s="219"/>
      <c r="D124" s="220" t="s">
        <v>73</v>
      </c>
      <c r="E124" s="232" t="s">
        <v>81</v>
      </c>
      <c r="F124" s="232" t="s">
        <v>3150</v>
      </c>
      <c r="G124" s="219"/>
      <c r="H124" s="219"/>
      <c r="I124" s="222"/>
      <c r="J124" s="233">
        <f>BK124</f>
        <v>0</v>
      </c>
      <c r="K124" s="219"/>
      <c r="L124" s="224"/>
      <c r="M124" s="225"/>
      <c r="N124" s="226"/>
      <c r="O124" s="226"/>
      <c r="P124" s="227">
        <f>SUM(P125:P137)</f>
        <v>0</v>
      </c>
      <c r="Q124" s="226"/>
      <c r="R124" s="227">
        <f>SUM(R125:R137)</f>
        <v>0</v>
      </c>
      <c r="S124" s="226"/>
      <c r="T124" s="228">
        <f>SUM(T125:T137)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9" t="s">
        <v>81</v>
      </c>
      <c r="AT124" s="230" t="s">
        <v>73</v>
      </c>
      <c r="AU124" s="230" t="s">
        <v>81</v>
      </c>
      <c r="AY124" s="229" t="s">
        <v>177</v>
      </c>
      <c r="BK124" s="231">
        <f>SUM(BK125:BK137)</f>
        <v>0</v>
      </c>
    </row>
    <row r="125" s="2" customFormat="1" ht="33" customHeight="1">
      <c r="A125" s="35"/>
      <c r="B125" s="36"/>
      <c r="C125" s="234" t="s">
        <v>81</v>
      </c>
      <c r="D125" s="234" t="s">
        <v>179</v>
      </c>
      <c r="E125" s="235" t="s">
        <v>3151</v>
      </c>
      <c r="F125" s="236" t="s">
        <v>3152</v>
      </c>
      <c r="G125" s="237" t="s">
        <v>187</v>
      </c>
      <c r="H125" s="238">
        <v>295</v>
      </c>
      <c r="I125" s="239"/>
      <c r="J125" s="240">
        <f>ROUND(I125*H125,2)</f>
        <v>0</v>
      </c>
      <c r="K125" s="241"/>
      <c r="L125" s="41"/>
      <c r="M125" s="242" t="s">
        <v>1</v>
      </c>
      <c r="N125" s="243" t="s">
        <v>40</v>
      </c>
      <c r="O125" s="94"/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46" t="s">
        <v>183</v>
      </c>
      <c r="AT125" s="246" t="s">
        <v>179</v>
      </c>
      <c r="AU125" s="246" t="s">
        <v>87</v>
      </c>
      <c r="AY125" s="14" t="s">
        <v>177</v>
      </c>
      <c r="BE125" s="247">
        <f>IF(N125="základná",J125,0)</f>
        <v>0</v>
      </c>
      <c r="BF125" s="247">
        <f>IF(N125="znížená",J125,0)</f>
        <v>0</v>
      </c>
      <c r="BG125" s="247">
        <f>IF(N125="zákl. prenesená",J125,0)</f>
        <v>0</v>
      </c>
      <c r="BH125" s="247">
        <f>IF(N125="zníž. prenesená",J125,0)</f>
        <v>0</v>
      </c>
      <c r="BI125" s="247">
        <f>IF(N125="nulová",J125,0)</f>
        <v>0</v>
      </c>
      <c r="BJ125" s="14" t="s">
        <v>87</v>
      </c>
      <c r="BK125" s="247">
        <f>ROUND(I125*H125,2)</f>
        <v>0</v>
      </c>
      <c r="BL125" s="14" t="s">
        <v>183</v>
      </c>
      <c r="BM125" s="246" t="s">
        <v>3153</v>
      </c>
    </row>
    <row r="126" s="2" customFormat="1" ht="24.15" customHeight="1">
      <c r="A126" s="35"/>
      <c r="B126" s="36"/>
      <c r="C126" s="234" t="s">
        <v>87</v>
      </c>
      <c r="D126" s="234" t="s">
        <v>179</v>
      </c>
      <c r="E126" s="235" t="s">
        <v>3154</v>
      </c>
      <c r="F126" s="236" t="s">
        <v>3155</v>
      </c>
      <c r="G126" s="237" t="s">
        <v>187</v>
      </c>
      <c r="H126" s="238">
        <v>135</v>
      </c>
      <c r="I126" s="239"/>
      <c r="J126" s="240">
        <f>ROUND(I126*H126,2)</f>
        <v>0</v>
      </c>
      <c r="K126" s="241"/>
      <c r="L126" s="41"/>
      <c r="M126" s="242" t="s">
        <v>1</v>
      </c>
      <c r="N126" s="243" t="s">
        <v>40</v>
      </c>
      <c r="O126" s="94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46" t="s">
        <v>183</v>
      </c>
      <c r="AT126" s="246" t="s">
        <v>179</v>
      </c>
      <c r="AU126" s="246" t="s">
        <v>87</v>
      </c>
      <c r="AY126" s="14" t="s">
        <v>177</v>
      </c>
      <c r="BE126" s="247">
        <f>IF(N126="základná",J126,0)</f>
        <v>0</v>
      </c>
      <c r="BF126" s="247">
        <f>IF(N126="znížená",J126,0)</f>
        <v>0</v>
      </c>
      <c r="BG126" s="247">
        <f>IF(N126="zákl. prenesená",J126,0)</f>
        <v>0</v>
      </c>
      <c r="BH126" s="247">
        <f>IF(N126="zníž. prenesená",J126,0)</f>
        <v>0</v>
      </c>
      <c r="BI126" s="247">
        <f>IF(N126="nulová",J126,0)</f>
        <v>0</v>
      </c>
      <c r="BJ126" s="14" t="s">
        <v>87</v>
      </c>
      <c r="BK126" s="247">
        <f>ROUND(I126*H126,2)</f>
        <v>0</v>
      </c>
      <c r="BL126" s="14" t="s">
        <v>183</v>
      </c>
      <c r="BM126" s="246" t="s">
        <v>3156</v>
      </c>
    </row>
    <row r="127" s="2" customFormat="1" ht="24.15" customHeight="1">
      <c r="A127" s="35"/>
      <c r="B127" s="36"/>
      <c r="C127" s="234" t="s">
        <v>189</v>
      </c>
      <c r="D127" s="234" t="s">
        <v>179</v>
      </c>
      <c r="E127" s="235" t="s">
        <v>3157</v>
      </c>
      <c r="F127" s="236" t="s">
        <v>3158</v>
      </c>
      <c r="G127" s="237" t="s">
        <v>187</v>
      </c>
      <c r="H127" s="238">
        <v>135</v>
      </c>
      <c r="I127" s="239"/>
      <c r="J127" s="240">
        <f>ROUND(I127*H127,2)</f>
        <v>0</v>
      </c>
      <c r="K127" s="241"/>
      <c r="L127" s="41"/>
      <c r="M127" s="242" t="s">
        <v>1</v>
      </c>
      <c r="N127" s="243" t="s">
        <v>40</v>
      </c>
      <c r="O127" s="94"/>
      <c r="P127" s="244">
        <f>O127*H127</f>
        <v>0</v>
      </c>
      <c r="Q127" s="244">
        <v>0</v>
      </c>
      <c r="R127" s="244">
        <f>Q127*H127</f>
        <v>0</v>
      </c>
      <c r="S127" s="244">
        <v>0</v>
      </c>
      <c r="T127" s="24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46" t="s">
        <v>183</v>
      </c>
      <c r="AT127" s="246" t="s">
        <v>179</v>
      </c>
      <c r="AU127" s="246" t="s">
        <v>87</v>
      </c>
      <c r="AY127" s="14" t="s">
        <v>177</v>
      </c>
      <c r="BE127" s="247">
        <f>IF(N127="základná",J127,0)</f>
        <v>0</v>
      </c>
      <c r="BF127" s="247">
        <f>IF(N127="znížená",J127,0)</f>
        <v>0</v>
      </c>
      <c r="BG127" s="247">
        <f>IF(N127="zákl. prenesená",J127,0)</f>
        <v>0</v>
      </c>
      <c r="BH127" s="247">
        <f>IF(N127="zníž. prenesená",J127,0)</f>
        <v>0</v>
      </c>
      <c r="BI127" s="247">
        <f>IF(N127="nulová",J127,0)</f>
        <v>0</v>
      </c>
      <c r="BJ127" s="14" t="s">
        <v>87</v>
      </c>
      <c r="BK127" s="247">
        <f>ROUND(I127*H127,2)</f>
        <v>0</v>
      </c>
      <c r="BL127" s="14" t="s">
        <v>183</v>
      </c>
      <c r="BM127" s="246" t="s">
        <v>3159</v>
      </c>
    </row>
    <row r="128" s="2" customFormat="1" ht="37.8" customHeight="1">
      <c r="A128" s="35"/>
      <c r="B128" s="36"/>
      <c r="C128" s="234" t="s">
        <v>183</v>
      </c>
      <c r="D128" s="234" t="s">
        <v>179</v>
      </c>
      <c r="E128" s="235" t="s">
        <v>3160</v>
      </c>
      <c r="F128" s="236" t="s">
        <v>3161</v>
      </c>
      <c r="G128" s="237" t="s">
        <v>187</v>
      </c>
      <c r="H128" s="238">
        <v>98</v>
      </c>
      <c r="I128" s="239"/>
      <c r="J128" s="240">
        <f>ROUND(I128*H128,2)</f>
        <v>0</v>
      </c>
      <c r="K128" s="241"/>
      <c r="L128" s="41"/>
      <c r="M128" s="242" t="s">
        <v>1</v>
      </c>
      <c r="N128" s="243" t="s">
        <v>40</v>
      </c>
      <c r="O128" s="94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6" t="s">
        <v>183</v>
      </c>
      <c r="AT128" s="246" t="s">
        <v>179</v>
      </c>
      <c r="AU128" s="246" t="s">
        <v>87</v>
      </c>
      <c r="AY128" s="14" t="s">
        <v>177</v>
      </c>
      <c r="BE128" s="247">
        <f>IF(N128="základná",J128,0)</f>
        <v>0</v>
      </c>
      <c r="BF128" s="247">
        <f>IF(N128="znížená",J128,0)</f>
        <v>0</v>
      </c>
      <c r="BG128" s="247">
        <f>IF(N128="zákl. prenesená",J128,0)</f>
        <v>0</v>
      </c>
      <c r="BH128" s="247">
        <f>IF(N128="zníž. prenesená",J128,0)</f>
        <v>0</v>
      </c>
      <c r="BI128" s="247">
        <f>IF(N128="nulová",J128,0)</f>
        <v>0</v>
      </c>
      <c r="BJ128" s="14" t="s">
        <v>87</v>
      </c>
      <c r="BK128" s="247">
        <f>ROUND(I128*H128,2)</f>
        <v>0</v>
      </c>
      <c r="BL128" s="14" t="s">
        <v>183</v>
      </c>
      <c r="BM128" s="246" t="s">
        <v>3162</v>
      </c>
    </row>
    <row r="129" s="2" customFormat="1" ht="37.8" customHeight="1">
      <c r="A129" s="35"/>
      <c r="B129" s="36"/>
      <c r="C129" s="234" t="s">
        <v>196</v>
      </c>
      <c r="D129" s="234" t="s">
        <v>179</v>
      </c>
      <c r="E129" s="235" t="s">
        <v>3163</v>
      </c>
      <c r="F129" s="236" t="s">
        <v>3164</v>
      </c>
      <c r="G129" s="237" t="s">
        <v>187</v>
      </c>
      <c r="H129" s="238">
        <v>332</v>
      </c>
      <c r="I129" s="239"/>
      <c r="J129" s="240">
        <f>ROUND(I129*H129,2)</f>
        <v>0</v>
      </c>
      <c r="K129" s="241"/>
      <c r="L129" s="41"/>
      <c r="M129" s="242" t="s">
        <v>1</v>
      </c>
      <c r="N129" s="243" t="s">
        <v>40</v>
      </c>
      <c r="O129" s="94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6" t="s">
        <v>183</v>
      </c>
      <c r="AT129" s="246" t="s">
        <v>179</v>
      </c>
      <c r="AU129" s="246" t="s">
        <v>87</v>
      </c>
      <c r="AY129" s="14" t="s">
        <v>177</v>
      </c>
      <c r="BE129" s="247">
        <f>IF(N129="základná",J129,0)</f>
        <v>0</v>
      </c>
      <c r="BF129" s="247">
        <f>IF(N129="znížená",J129,0)</f>
        <v>0</v>
      </c>
      <c r="BG129" s="247">
        <f>IF(N129="zákl. prenesená",J129,0)</f>
        <v>0</v>
      </c>
      <c r="BH129" s="247">
        <f>IF(N129="zníž. prenesená",J129,0)</f>
        <v>0</v>
      </c>
      <c r="BI129" s="247">
        <f>IF(N129="nulová",J129,0)</f>
        <v>0</v>
      </c>
      <c r="BJ129" s="14" t="s">
        <v>87</v>
      </c>
      <c r="BK129" s="247">
        <f>ROUND(I129*H129,2)</f>
        <v>0</v>
      </c>
      <c r="BL129" s="14" t="s">
        <v>183</v>
      </c>
      <c r="BM129" s="246" t="s">
        <v>3165</v>
      </c>
    </row>
    <row r="130" s="2" customFormat="1" ht="44.25" customHeight="1">
      <c r="A130" s="35"/>
      <c r="B130" s="36"/>
      <c r="C130" s="234" t="s">
        <v>200</v>
      </c>
      <c r="D130" s="234" t="s">
        <v>179</v>
      </c>
      <c r="E130" s="235" t="s">
        <v>3166</v>
      </c>
      <c r="F130" s="236" t="s">
        <v>3167</v>
      </c>
      <c r="G130" s="237" t="s">
        <v>187</v>
      </c>
      <c r="H130" s="238">
        <v>332</v>
      </c>
      <c r="I130" s="239"/>
      <c r="J130" s="240">
        <f>ROUND(I130*H130,2)</f>
        <v>0</v>
      </c>
      <c r="K130" s="241"/>
      <c r="L130" s="41"/>
      <c r="M130" s="242" t="s">
        <v>1</v>
      </c>
      <c r="N130" s="243" t="s">
        <v>40</v>
      </c>
      <c r="O130" s="94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6" t="s">
        <v>183</v>
      </c>
      <c r="AT130" s="246" t="s">
        <v>179</v>
      </c>
      <c r="AU130" s="246" t="s">
        <v>87</v>
      </c>
      <c r="AY130" s="14" t="s">
        <v>177</v>
      </c>
      <c r="BE130" s="247">
        <f>IF(N130="základná",J130,0)</f>
        <v>0</v>
      </c>
      <c r="BF130" s="247">
        <f>IF(N130="znížená",J130,0)</f>
        <v>0</v>
      </c>
      <c r="BG130" s="247">
        <f>IF(N130="zákl. prenesená",J130,0)</f>
        <v>0</v>
      </c>
      <c r="BH130" s="247">
        <f>IF(N130="zníž. prenesená",J130,0)</f>
        <v>0</v>
      </c>
      <c r="BI130" s="247">
        <f>IF(N130="nulová",J130,0)</f>
        <v>0</v>
      </c>
      <c r="BJ130" s="14" t="s">
        <v>87</v>
      </c>
      <c r="BK130" s="247">
        <f>ROUND(I130*H130,2)</f>
        <v>0</v>
      </c>
      <c r="BL130" s="14" t="s">
        <v>183</v>
      </c>
      <c r="BM130" s="246" t="s">
        <v>3168</v>
      </c>
    </row>
    <row r="131" s="2" customFormat="1" ht="24.15" customHeight="1">
      <c r="A131" s="35"/>
      <c r="B131" s="36"/>
      <c r="C131" s="234" t="s">
        <v>204</v>
      </c>
      <c r="D131" s="234" t="s">
        <v>179</v>
      </c>
      <c r="E131" s="235" t="s">
        <v>3169</v>
      </c>
      <c r="F131" s="236" t="s">
        <v>3170</v>
      </c>
      <c r="G131" s="237" t="s">
        <v>187</v>
      </c>
      <c r="H131" s="238">
        <v>393</v>
      </c>
      <c r="I131" s="239"/>
      <c r="J131" s="240">
        <f>ROUND(I131*H131,2)</f>
        <v>0</v>
      </c>
      <c r="K131" s="241"/>
      <c r="L131" s="41"/>
      <c r="M131" s="242" t="s">
        <v>1</v>
      </c>
      <c r="N131" s="243" t="s">
        <v>40</v>
      </c>
      <c r="O131" s="94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6" t="s">
        <v>183</v>
      </c>
      <c r="AT131" s="246" t="s">
        <v>179</v>
      </c>
      <c r="AU131" s="246" t="s">
        <v>87</v>
      </c>
      <c r="AY131" s="14" t="s">
        <v>177</v>
      </c>
      <c r="BE131" s="247">
        <f>IF(N131="základná",J131,0)</f>
        <v>0</v>
      </c>
      <c r="BF131" s="247">
        <f>IF(N131="znížená",J131,0)</f>
        <v>0</v>
      </c>
      <c r="BG131" s="247">
        <f>IF(N131="zákl. prenesená",J131,0)</f>
        <v>0</v>
      </c>
      <c r="BH131" s="247">
        <f>IF(N131="zníž. prenesená",J131,0)</f>
        <v>0</v>
      </c>
      <c r="BI131" s="247">
        <f>IF(N131="nulová",J131,0)</f>
        <v>0</v>
      </c>
      <c r="BJ131" s="14" t="s">
        <v>87</v>
      </c>
      <c r="BK131" s="247">
        <f>ROUND(I131*H131,2)</f>
        <v>0</v>
      </c>
      <c r="BL131" s="14" t="s">
        <v>183</v>
      </c>
      <c r="BM131" s="246" t="s">
        <v>3171</v>
      </c>
    </row>
    <row r="132" s="2" customFormat="1" ht="37.8" customHeight="1">
      <c r="A132" s="35"/>
      <c r="B132" s="36"/>
      <c r="C132" s="234" t="s">
        <v>208</v>
      </c>
      <c r="D132" s="234" t="s">
        <v>179</v>
      </c>
      <c r="E132" s="235" t="s">
        <v>3172</v>
      </c>
      <c r="F132" s="236" t="s">
        <v>3173</v>
      </c>
      <c r="G132" s="237" t="s">
        <v>187</v>
      </c>
      <c r="H132" s="238">
        <v>23</v>
      </c>
      <c r="I132" s="239"/>
      <c r="J132" s="240">
        <f>ROUND(I132*H132,2)</f>
        <v>0</v>
      </c>
      <c r="K132" s="241"/>
      <c r="L132" s="41"/>
      <c r="M132" s="242" t="s">
        <v>1</v>
      </c>
      <c r="N132" s="243" t="s">
        <v>40</v>
      </c>
      <c r="O132" s="94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6" t="s">
        <v>183</v>
      </c>
      <c r="AT132" s="246" t="s">
        <v>179</v>
      </c>
      <c r="AU132" s="246" t="s">
        <v>87</v>
      </c>
      <c r="AY132" s="14" t="s">
        <v>177</v>
      </c>
      <c r="BE132" s="247">
        <f>IF(N132="základná",J132,0)</f>
        <v>0</v>
      </c>
      <c r="BF132" s="247">
        <f>IF(N132="znížená",J132,0)</f>
        <v>0</v>
      </c>
      <c r="BG132" s="247">
        <f>IF(N132="zákl. prenesená",J132,0)</f>
        <v>0</v>
      </c>
      <c r="BH132" s="247">
        <f>IF(N132="zníž. prenesená",J132,0)</f>
        <v>0</v>
      </c>
      <c r="BI132" s="247">
        <f>IF(N132="nulová",J132,0)</f>
        <v>0</v>
      </c>
      <c r="BJ132" s="14" t="s">
        <v>87</v>
      </c>
      <c r="BK132" s="247">
        <f>ROUND(I132*H132,2)</f>
        <v>0</v>
      </c>
      <c r="BL132" s="14" t="s">
        <v>183</v>
      </c>
      <c r="BM132" s="246" t="s">
        <v>3174</v>
      </c>
    </row>
    <row r="133" s="2" customFormat="1" ht="21.75" customHeight="1">
      <c r="A133" s="35"/>
      <c r="B133" s="36"/>
      <c r="C133" s="234" t="s">
        <v>212</v>
      </c>
      <c r="D133" s="234" t="s">
        <v>179</v>
      </c>
      <c r="E133" s="235" t="s">
        <v>3175</v>
      </c>
      <c r="F133" s="236" t="s">
        <v>258</v>
      </c>
      <c r="G133" s="237" t="s">
        <v>187</v>
      </c>
      <c r="H133" s="238">
        <v>407</v>
      </c>
      <c r="I133" s="239"/>
      <c r="J133" s="240">
        <f>ROUND(I133*H133,2)</f>
        <v>0</v>
      </c>
      <c r="K133" s="241"/>
      <c r="L133" s="41"/>
      <c r="M133" s="242" t="s">
        <v>1</v>
      </c>
      <c r="N133" s="243" t="s">
        <v>40</v>
      </c>
      <c r="O133" s="94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6" t="s">
        <v>183</v>
      </c>
      <c r="AT133" s="246" t="s">
        <v>179</v>
      </c>
      <c r="AU133" s="246" t="s">
        <v>87</v>
      </c>
      <c r="AY133" s="14" t="s">
        <v>177</v>
      </c>
      <c r="BE133" s="247">
        <f>IF(N133="základná",J133,0)</f>
        <v>0</v>
      </c>
      <c r="BF133" s="247">
        <f>IF(N133="znížená",J133,0)</f>
        <v>0</v>
      </c>
      <c r="BG133" s="247">
        <f>IF(N133="zákl. prenesená",J133,0)</f>
        <v>0</v>
      </c>
      <c r="BH133" s="247">
        <f>IF(N133="zníž. prenesená",J133,0)</f>
        <v>0</v>
      </c>
      <c r="BI133" s="247">
        <f>IF(N133="nulová",J133,0)</f>
        <v>0</v>
      </c>
      <c r="BJ133" s="14" t="s">
        <v>87</v>
      </c>
      <c r="BK133" s="247">
        <f>ROUND(I133*H133,2)</f>
        <v>0</v>
      </c>
      <c r="BL133" s="14" t="s">
        <v>183</v>
      </c>
      <c r="BM133" s="246" t="s">
        <v>3176</v>
      </c>
    </row>
    <row r="134" s="2" customFormat="1" ht="21.75" customHeight="1">
      <c r="A134" s="35"/>
      <c r="B134" s="36"/>
      <c r="C134" s="234" t="s">
        <v>225</v>
      </c>
      <c r="D134" s="234" t="s">
        <v>179</v>
      </c>
      <c r="E134" s="235" t="s">
        <v>3177</v>
      </c>
      <c r="F134" s="236" t="s">
        <v>3178</v>
      </c>
      <c r="G134" s="237" t="s">
        <v>223</v>
      </c>
      <c r="H134" s="238">
        <v>542</v>
      </c>
      <c r="I134" s="239"/>
      <c r="J134" s="240">
        <f>ROUND(I134*H134,2)</f>
        <v>0</v>
      </c>
      <c r="K134" s="241"/>
      <c r="L134" s="41"/>
      <c r="M134" s="242" t="s">
        <v>1</v>
      </c>
      <c r="N134" s="243" t="s">
        <v>40</v>
      </c>
      <c r="O134" s="94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6" t="s">
        <v>183</v>
      </c>
      <c r="AT134" s="246" t="s">
        <v>179</v>
      </c>
      <c r="AU134" s="246" t="s">
        <v>87</v>
      </c>
      <c r="AY134" s="14" t="s">
        <v>177</v>
      </c>
      <c r="BE134" s="247">
        <f>IF(N134="základná",J134,0)</f>
        <v>0</v>
      </c>
      <c r="BF134" s="247">
        <f>IF(N134="znížená",J134,0)</f>
        <v>0</v>
      </c>
      <c r="BG134" s="247">
        <f>IF(N134="zákl. prenesená",J134,0)</f>
        <v>0</v>
      </c>
      <c r="BH134" s="247">
        <f>IF(N134="zníž. prenesená",J134,0)</f>
        <v>0</v>
      </c>
      <c r="BI134" s="247">
        <f>IF(N134="nulová",J134,0)</f>
        <v>0</v>
      </c>
      <c r="BJ134" s="14" t="s">
        <v>87</v>
      </c>
      <c r="BK134" s="247">
        <f>ROUND(I134*H134,2)</f>
        <v>0</v>
      </c>
      <c r="BL134" s="14" t="s">
        <v>183</v>
      </c>
      <c r="BM134" s="246" t="s">
        <v>3179</v>
      </c>
    </row>
    <row r="135" s="2" customFormat="1" ht="16.5" customHeight="1">
      <c r="A135" s="35"/>
      <c r="B135" s="36"/>
      <c r="C135" s="248" t="s">
        <v>229</v>
      </c>
      <c r="D135" s="248" t="s">
        <v>270</v>
      </c>
      <c r="E135" s="249" t="s">
        <v>3180</v>
      </c>
      <c r="F135" s="250" t="s">
        <v>3181</v>
      </c>
      <c r="G135" s="251" t="s">
        <v>990</v>
      </c>
      <c r="H135" s="252">
        <v>16.748000000000001</v>
      </c>
      <c r="I135" s="253"/>
      <c r="J135" s="254">
        <f>ROUND(I135*H135,2)</f>
        <v>0</v>
      </c>
      <c r="K135" s="255"/>
      <c r="L135" s="256"/>
      <c r="M135" s="257" t="s">
        <v>1</v>
      </c>
      <c r="N135" s="258" t="s">
        <v>40</v>
      </c>
      <c r="O135" s="94"/>
      <c r="P135" s="244">
        <f>O135*H135</f>
        <v>0</v>
      </c>
      <c r="Q135" s="244">
        <v>0</v>
      </c>
      <c r="R135" s="244">
        <f>Q135*H135</f>
        <v>0</v>
      </c>
      <c r="S135" s="244">
        <v>0</v>
      </c>
      <c r="T135" s="24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6" t="s">
        <v>208</v>
      </c>
      <c r="AT135" s="246" t="s">
        <v>270</v>
      </c>
      <c r="AU135" s="246" t="s">
        <v>87</v>
      </c>
      <c r="AY135" s="14" t="s">
        <v>177</v>
      </c>
      <c r="BE135" s="247">
        <f>IF(N135="základná",J135,0)</f>
        <v>0</v>
      </c>
      <c r="BF135" s="247">
        <f>IF(N135="znížená",J135,0)</f>
        <v>0</v>
      </c>
      <c r="BG135" s="247">
        <f>IF(N135="zákl. prenesená",J135,0)</f>
        <v>0</v>
      </c>
      <c r="BH135" s="247">
        <f>IF(N135="zníž. prenesená",J135,0)</f>
        <v>0</v>
      </c>
      <c r="BI135" s="247">
        <f>IF(N135="nulová",J135,0)</f>
        <v>0</v>
      </c>
      <c r="BJ135" s="14" t="s">
        <v>87</v>
      </c>
      <c r="BK135" s="247">
        <f>ROUND(I135*H135,2)</f>
        <v>0</v>
      </c>
      <c r="BL135" s="14" t="s">
        <v>183</v>
      </c>
      <c r="BM135" s="246" t="s">
        <v>3182</v>
      </c>
    </row>
    <row r="136" s="2" customFormat="1" ht="21.75" customHeight="1">
      <c r="A136" s="35"/>
      <c r="B136" s="36"/>
      <c r="C136" s="234" t="s">
        <v>216</v>
      </c>
      <c r="D136" s="234" t="s">
        <v>179</v>
      </c>
      <c r="E136" s="235" t="s">
        <v>3183</v>
      </c>
      <c r="F136" s="236" t="s">
        <v>284</v>
      </c>
      <c r="G136" s="237" t="s">
        <v>223</v>
      </c>
      <c r="H136" s="238">
        <v>850.79999999999995</v>
      </c>
      <c r="I136" s="239"/>
      <c r="J136" s="240">
        <f>ROUND(I136*H136,2)</f>
        <v>0</v>
      </c>
      <c r="K136" s="241"/>
      <c r="L136" s="41"/>
      <c r="M136" s="242" t="s">
        <v>1</v>
      </c>
      <c r="N136" s="243" t="s">
        <v>40</v>
      </c>
      <c r="O136" s="94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6" t="s">
        <v>183</v>
      </c>
      <c r="AT136" s="246" t="s">
        <v>179</v>
      </c>
      <c r="AU136" s="246" t="s">
        <v>87</v>
      </c>
      <c r="AY136" s="14" t="s">
        <v>177</v>
      </c>
      <c r="BE136" s="247">
        <f>IF(N136="základná",J136,0)</f>
        <v>0</v>
      </c>
      <c r="BF136" s="247">
        <f>IF(N136="znížená",J136,0)</f>
        <v>0</v>
      </c>
      <c r="BG136" s="247">
        <f>IF(N136="zákl. prenesená",J136,0)</f>
        <v>0</v>
      </c>
      <c r="BH136" s="247">
        <f>IF(N136="zníž. prenesená",J136,0)</f>
        <v>0</v>
      </c>
      <c r="BI136" s="247">
        <f>IF(N136="nulová",J136,0)</f>
        <v>0</v>
      </c>
      <c r="BJ136" s="14" t="s">
        <v>87</v>
      </c>
      <c r="BK136" s="247">
        <f>ROUND(I136*H136,2)</f>
        <v>0</v>
      </c>
      <c r="BL136" s="14" t="s">
        <v>183</v>
      </c>
      <c r="BM136" s="246" t="s">
        <v>3184</v>
      </c>
    </row>
    <row r="137" s="2" customFormat="1" ht="24.15" customHeight="1">
      <c r="A137" s="35"/>
      <c r="B137" s="36"/>
      <c r="C137" s="234" t="s">
        <v>220</v>
      </c>
      <c r="D137" s="234" t="s">
        <v>179</v>
      </c>
      <c r="E137" s="235" t="s">
        <v>3185</v>
      </c>
      <c r="F137" s="236" t="s">
        <v>3186</v>
      </c>
      <c r="G137" s="237" t="s">
        <v>223</v>
      </c>
      <c r="H137" s="238">
        <v>375</v>
      </c>
      <c r="I137" s="239"/>
      <c r="J137" s="240">
        <f>ROUND(I137*H137,2)</f>
        <v>0</v>
      </c>
      <c r="K137" s="241"/>
      <c r="L137" s="41"/>
      <c r="M137" s="242" t="s">
        <v>1</v>
      </c>
      <c r="N137" s="243" t="s">
        <v>40</v>
      </c>
      <c r="O137" s="94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6" t="s">
        <v>183</v>
      </c>
      <c r="AT137" s="246" t="s">
        <v>179</v>
      </c>
      <c r="AU137" s="246" t="s">
        <v>87</v>
      </c>
      <c r="AY137" s="14" t="s">
        <v>177</v>
      </c>
      <c r="BE137" s="247">
        <f>IF(N137="základná",J137,0)</f>
        <v>0</v>
      </c>
      <c r="BF137" s="247">
        <f>IF(N137="znížená",J137,0)</f>
        <v>0</v>
      </c>
      <c r="BG137" s="247">
        <f>IF(N137="zákl. prenesená",J137,0)</f>
        <v>0</v>
      </c>
      <c r="BH137" s="247">
        <f>IF(N137="zníž. prenesená",J137,0)</f>
        <v>0</v>
      </c>
      <c r="BI137" s="247">
        <f>IF(N137="nulová",J137,0)</f>
        <v>0</v>
      </c>
      <c r="BJ137" s="14" t="s">
        <v>87</v>
      </c>
      <c r="BK137" s="247">
        <f>ROUND(I137*H137,2)</f>
        <v>0</v>
      </c>
      <c r="BL137" s="14" t="s">
        <v>183</v>
      </c>
      <c r="BM137" s="246" t="s">
        <v>3187</v>
      </c>
    </row>
    <row r="138" s="12" customFormat="1" ht="22.8" customHeight="1">
      <c r="A138" s="12"/>
      <c r="B138" s="218"/>
      <c r="C138" s="219"/>
      <c r="D138" s="220" t="s">
        <v>73</v>
      </c>
      <c r="E138" s="232" t="s">
        <v>87</v>
      </c>
      <c r="F138" s="232" t="s">
        <v>3188</v>
      </c>
      <c r="G138" s="219"/>
      <c r="H138" s="219"/>
      <c r="I138" s="222"/>
      <c r="J138" s="233">
        <f>BK138</f>
        <v>0</v>
      </c>
      <c r="K138" s="219"/>
      <c r="L138" s="224"/>
      <c r="M138" s="225"/>
      <c r="N138" s="226"/>
      <c r="O138" s="226"/>
      <c r="P138" s="227">
        <f>SUM(P139:P142)</f>
        <v>0</v>
      </c>
      <c r="Q138" s="226"/>
      <c r="R138" s="227">
        <f>SUM(R139:R142)</f>
        <v>0</v>
      </c>
      <c r="S138" s="226"/>
      <c r="T138" s="228">
        <f>SUM(T139:T142)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9" t="s">
        <v>81</v>
      </c>
      <c r="AT138" s="230" t="s">
        <v>73</v>
      </c>
      <c r="AU138" s="230" t="s">
        <v>81</v>
      </c>
      <c r="AY138" s="229" t="s">
        <v>177</v>
      </c>
      <c r="BK138" s="231">
        <f>SUM(BK139:BK142)</f>
        <v>0</v>
      </c>
    </row>
    <row r="139" s="2" customFormat="1" ht="24.15" customHeight="1">
      <c r="A139" s="35"/>
      <c r="B139" s="36"/>
      <c r="C139" s="234" t="s">
        <v>233</v>
      </c>
      <c r="D139" s="234" t="s">
        <v>179</v>
      </c>
      <c r="E139" s="235" t="s">
        <v>3189</v>
      </c>
      <c r="F139" s="236" t="s">
        <v>3190</v>
      </c>
      <c r="G139" s="237" t="s">
        <v>223</v>
      </c>
      <c r="H139" s="238">
        <v>323.69999999999999</v>
      </c>
      <c r="I139" s="239"/>
      <c r="J139" s="240">
        <f>ROUND(I139*H139,2)</f>
        <v>0</v>
      </c>
      <c r="K139" s="241"/>
      <c r="L139" s="41"/>
      <c r="M139" s="242" t="s">
        <v>1</v>
      </c>
      <c r="N139" s="243" t="s">
        <v>40</v>
      </c>
      <c r="O139" s="94"/>
      <c r="P139" s="244">
        <f>O139*H139</f>
        <v>0</v>
      </c>
      <c r="Q139" s="244">
        <v>0</v>
      </c>
      <c r="R139" s="244">
        <f>Q139*H139</f>
        <v>0</v>
      </c>
      <c r="S139" s="244">
        <v>0</v>
      </c>
      <c r="T139" s="24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6" t="s">
        <v>183</v>
      </c>
      <c r="AT139" s="246" t="s">
        <v>179</v>
      </c>
      <c r="AU139" s="246" t="s">
        <v>87</v>
      </c>
      <c r="AY139" s="14" t="s">
        <v>177</v>
      </c>
      <c r="BE139" s="247">
        <f>IF(N139="základná",J139,0)</f>
        <v>0</v>
      </c>
      <c r="BF139" s="247">
        <f>IF(N139="znížená",J139,0)</f>
        <v>0</v>
      </c>
      <c r="BG139" s="247">
        <f>IF(N139="zákl. prenesená",J139,0)</f>
        <v>0</v>
      </c>
      <c r="BH139" s="247">
        <f>IF(N139="zníž. prenesená",J139,0)</f>
        <v>0</v>
      </c>
      <c r="BI139" s="247">
        <f>IF(N139="nulová",J139,0)</f>
        <v>0</v>
      </c>
      <c r="BJ139" s="14" t="s">
        <v>87</v>
      </c>
      <c r="BK139" s="247">
        <f>ROUND(I139*H139,2)</f>
        <v>0</v>
      </c>
      <c r="BL139" s="14" t="s">
        <v>183</v>
      </c>
      <c r="BM139" s="246" t="s">
        <v>3191</v>
      </c>
    </row>
    <row r="140" s="2" customFormat="1" ht="16.5" customHeight="1">
      <c r="A140" s="35"/>
      <c r="B140" s="36"/>
      <c r="C140" s="248" t="s">
        <v>237</v>
      </c>
      <c r="D140" s="248" t="s">
        <v>270</v>
      </c>
      <c r="E140" s="249" t="s">
        <v>3192</v>
      </c>
      <c r="F140" s="250" t="s">
        <v>3193</v>
      </c>
      <c r="G140" s="251" t="s">
        <v>223</v>
      </c>
      <c r="H140" s="252">
        <v>330.17399999999998</v>
      </c>
      <c r="I140" s="253"/>
      <c r="J140" s="254">
        <f>ROUND(I140*H140,2)</f>
        <v>0</v>
      </c>
      <c r="K140" s="255"/>
      <c r="L140" s="256"/>
      <c r="M140" s="257" t="s">
        <v>1</v>
      </c>
      <c r="N140" s="258" t="s">
        <v>40</v>
      </c>
      <c r="O140" s="94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6" t="s">
        <v>208</v>
      </c>
      <c r="AT140" s="246" t="s">
        <v>270</v>
      </c>
      <c r="AU140" s="246" t="s">
        <v>87</v>
      </c>
      <c r="AY140" s="14" t="s">
        <v>177</v>
      </c>
      <c r="BE140" s="247">
        <f>IF(N140="základná",J140,0)</f>
        <v>0</v>
      </c>
      <c r="BF140" s="247">
        <f>IF(N140="znížená",J140,0)</f>
        <v>0</v>
      </c>
      <c r="BG140" s="247">
        <f>IF(N140="zákl. prenesená",J140,0)</f>
        <v>0</v>
      </c>
      <c r="BH140" s="247">
        <f>IF(N140="zníž. prenesená",J140,0)</f>
        <v>0</v>
      </c>
      <c r="BI140" s="247">
        <f>IF(N140="nulová",J140,0)</f>
        <v>0</v>
      </c>
      <c r="BJ140" s="14" t="s">
        <v>87</v>
      </c>
      <c r="BK140" s="247">
        <f>ROUND(I140*H140,2)</f>
        <v>0</v>
      </c>
      <c r="BL140" s="14" t="s">
        <v>183</v>
      </c>
      <c r="BM140" s="246" t="s">
        <v>3194</v>
      </c>
    </row>
    <row r="141" s="2" customFormat="1" ht="24.15" customHeight="1">
      <c r="A141" s="35"/>
      <c r="B141" s="36"/>
      <c r="C141" s="234" t="s">
        <v>241</v>
      </c>
      <c r="D141" s="234" t="s">
        <v>179</v>
      </c>
      <c r="E141" s="235" t="s">
        <v>3195</v>
      </c>
      <c r="F141" s="236" t="s">
        <v>3196</v>
      </c>
      <c r="G141" s="237" t="s">
        <v>223</v>
      </c>
      <c r="H141" s="238">
        <v>60</v>
      </c>
      <c r="I141" s="239"/>
      <c r="J141" s="240">
        <f>ROUND(I141*H141,2)</f>
        <v>0</v>
      </c>
      <c r="K141" s="241"/>
      <c r="L141" s="41"/>
      <c r="M141" s="242" t="s">
        <v>1</v>
      </c>
      <c r="N141" s="243" t="s">
        <v>40</v>
      </c>
      <c r="O141" s="94"/>
      <c r="P141" s="244">
        <f>O141*H141</f>
        <v>0</v>
      </c>
      <c r="Q141" s="244">
        <v>0</v>
      </c>
      <c r="R141" s="244">
        <f>Q141*H141</f>
        <v>0</v>
      </c>
      <c r="S141" s="244">
        <v>0</v>
      </c>
      <c r="T141" s="24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6" t="s">
        <v>183</v>
      </c>
      <c r="AT141" s="246" t="s">
        <v>179</v>
      </c>
      <c r="AU141" s="246" t="s">
        <v>87</v>
      </c>
      <c r="AY141" s="14" t="s">
        <v>177</v>
      </c>
      <c r="BE141" s="247">
        <f>IF(N141="základná",J141,0)</f>
        <v>0</v>
      </c>
      <c r="BF141" s="247">
        <f>IF(N141="znížená",J141,0)</f>
        <v>0</v>
      </c>
      <c r="BG141" s="247">
        <f>IF(N141="zákl. prenesená",J141,0)</f>
        <v>0</v>
      </c>
      <c r="BH141" s="247">
        <f>IF(N141="zníž. prenesená",J141,0)</f>
        <v>0</v>
      </c>
      <c r="BI141" s="247">
        <f>IF(N141="nulová",J141,0)</f>
        <v>0</v>
      </c>
      <c r="BJ141" s="14" t="s">
        <v>87</v>
      </c>
      <c r="BK141" s="247">
        <f>ROUND(I141*H141,2)</f>
        <v>0</v>
      </c>
      <c r="BL141" s="14" t="s">
        <v>183</v>
      </c>
      <c r="BM141" s="246" t="s">
        <v>3197</v>
      </c>
    </row>
    <row r="142" s="2" customFormat="1" ht="37.8" customHeight="1">
      <c r="A142" s="35"/>
      <c r="B142" s="36"/>
      <c r="C142" s="248" t="s">
        <v>245</v>
      </c>
      <c r="D142" s="248" t="s">
        <v>270</v>
      </c>
      <c r="E142" s="249" t="s">
        <v>3198</v>
      </c>
      <c r="F142" s="250" t="s">
        <v>3199</v>
      </c>
      <c r="G142" s="251" t="s">
        <v>223</v>
      </c>
      <c r="H142" s="252">
        <v>66</v>
      </c>
      <c r="I142" s="253"/>
      <c r="J142" s="254">
        <f>ROUND(I142*H142,2)</f>
        <v>0</v>
      </c>
      <c r="K142" s="255"/>
      <c r="L142" s="256"/>
      <c r="M142" s="257" t="s">
        <v>1</v>
      </c>
      <c r="N142" s="258" t="s">
        <v>40</v>
      </c>
      <c r="O142" s="94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6" t="s">
        <v>208</v>
      </c>
      <c r="AT142" s="246" t="s">
        <v>270</v>
      </c>
      <c r="AU142" s="246" t="s">
        <v>87</v>
      </c>
      <c r="AY142" s="14" t="s">
        <v>177</v>
      </c>
      <c r="BE142" s="247">
        <f>IF(N142="základná",J142,0)</f>
        <v>0</v>
      </c>
      <c r="BF142" s="247">
        <f>IF(N142="znížená",J142,0)</f>
        <v>0</v>
      </c>
      <c r="BG142" s="247">
        <f>IF(N142="zákl. prenesená",J142,0)</f>
        <v>0</v>
      </c>
      <c r="BH142" s="247">
        <f>IF(N142="zníž. prenesená",J142,0)</f>
        <v>0</v>
      </c>
      <c r="BI142" s="247">
        <f>IF(N142="nulová",J142,0)</f>
        <v>0</v>
      </c>
      <c r="BJ142" s="14" t="s">
        <v>87</v>
      </c>
      <c r="BK142" s="247">
        <f>ROUND(I142*H142,2)</f>
        <v>0</v>
      </c>
      <c r="BL142" s="14" t="s">
        <v>183</v>
      </c>
      <c r="BM142" s="246" t="s">
        <v>3200</v>
      </c>
    </row>
    <row r="143" s="12" customFormat="1" ht="22.8" customHeight="1">
      <c r="A143" s="12"/>
      <c r="B143" s="218"/>
      <c r="C143" s="219"/>
      <c r="D143" s="220" t="s">
        <v>73</v>
      </c>
      <c r="E143" s="232" t="s">
        <v>196</v>
      </c>
      <c r="F143" s="232" t="s">
        <v>3201</v>
      </c>
      <c r="G143" s="219"/>
      <c r="H143" s="219"/>
      <c r="I143" s="222"/>
      <c r="J143" s="233">
        <f>BK143</f>
        <v>0</v>
      </c>
      <c r="K143" s="219"/>
      <c r="L143" s="224"/>
      <c r="M143" s="225"/>
      <c r="N143" s="226"/>
      <c r="O143" s="226"/>
      <c r="P143" s="227">
        <f>SUM(P144:P152)</f>
        <v>0</v>
      </c>
      <c r="Q143" s="226"/>
      <c r="R143" s="227">
        <f>SUM(R144:R152)</f>
        <v>0</v>
      </c>
      <c r="S143" s="226"/>
      <c r="T143" s="228">
        <f>SUM(T144:T152)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9" t="s">
        <v>81</v>
      </c>
      <c r="AT143" s="230" t="s">
        <v>73</v>
      </c>
      <c r="AU143" s="230" t="s">
        <v>81</v>
      </c>
      <c r="AY143" s="229" t="s">
        <v>177</v>
      </c>
      <c r="BK143" s="231">
        <f>SUM(BK144:BK152)</f>
        <v>0</v>
      </c>
    </row>
    <row r="144" s="2" customFormat="1" ht="16.5" customHeight="1">
      <c r="A144" s="35"/>
      <c r="B144" s="36"/>
      <c r="C144" s="248" t="s">
        <v>249</v>
      </c>
      <c r="D144" s="248" t="s">
        <v>270</v>
      </c>
      <c r="E144" s="249" t="s">
        <v>3202</v>
      </c>
      <c r="F144" s="250" t="s">
        <v>3203</v>
      </c>
      <c r="G144" s="251" t="s">
        <v>263</v>
      </c>
      <c r="H144" s="252">
        <v>46.759999999999998</v>
      </c>
      <c r="I144" s="253"/>
      <c r="J144" s="254">
        <f>ROUND(I144*H144,2)</f>
        <v>0</v>
      </c>
      <c r="K144" s="255"/>
      <c r="L144" s="256"/>
      <c r="M144" s="257" t="s">
        <v>1</v>
      </c>
      <c r="N144" s="258" t="s">
        <v>40</v>
      </c>
      <c r="O144" s="94"/>
      <c r="P144" s="244">
        <f>O144*H144</f>
        <v>0</v>
      </c>
      <c r="Q144" s="244">
        <v>0</v>
      </c>
      <c r="R144" s="244">
        <f>Q144*H144</f>
        <v>0</v>
      </c>
      <c r="S144" s="244">
        <v>0</v>
      </c>
      <c r="T144" s="24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6" t="s">
        <v>208</v>
      </c>
      <c r="AT144" s="246" t="s">
        <v>270</v>
      </c>
      <c r="AU144" s="246" t="s">
        <v>87</v>
      </c>
      <c r="AY144" s="14" t="s">
        <v>177</v>
      </c>
      <c r="BE144" s="247">
        <f>IF(N144="základná",J144,0)</f>
        <v>0</v>
      </c>
      <c r="BF144" s="247">
        <f>IF(N144="znížená",J144,0)</f>
        <v>0</v>
      </c>
      <c r="BG144" s="247">
        <f>IF(N144="zákl. prenesená",J144,0)</f>
        <v>0</v>
      </c>
      <c r="BH144" s="247">
        <f>IF(N144="zníž. prenesená",J144,0)</f>
        <v>0</v>
      </c>
      <c r="BI144" s="247">
        <f>IF(N144="nulová",J144,0)</f>
        <v>0</v>
      </c>
      <c r="BJ144" s="14" t="s">
        <v>87</v>
      </c>
      <c r="BK144" s="247">
        <f>ROUND(I144*H144,2)</f>
        <v>0</v>
      </c>
      <c r="BL144" s="14" t="s">
        <v>183</v>
      </c>
      <c r="BM144" s="246" t="s">
        <v>3204</v>
      </c>
    </row>
    <row r="145" s="2" customFormat="1" ht="24.15" customHeight="1">
      <c r="A145" s="35"/>
      <c r="B145" s="36"/>
      <c r="C145" s="234" t="s">
        <v>253</v>
      </c>
      <c r="D145" s="234" t="s">
        <v>179</v>
      </c>
      <c r="E145" s="235" t="s">
        <v>3205</v>
      </c>
      <c r="F145" s="236" t="s">
        <v>3206</v>
      </c>
      <c r="G145" s="237" t="s">
        <v>223</v>
      </c>
      <c r="H145" s="238">
        <v>323.69999999999999</v>
      </c>
      <c r="I145" s="239"/>
      <c r="J145" s="240">
        <f>ROUND(I145*H145,2)</f>
        <v>0</v>
      </c>
      <c r="K145" s="241"/>
      <c r="L145" s="41"/>
      <c r="M145" s="242" t="s">
        <v>1</v>
      </c>
      <c r="N145" s="243" t="s">
        <v>40</v>
      </c>
      <c r="O145" s="94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6" t="s">
        <v>183</v>
      </c>
      <c r="AT145" s="246" t="s">
        <v>179</v>
      </c>
      <c r="AU145" s="246" t="s">
        <v>87</v>
      </c>
      <c r="AY145" s="14" t="s">
        <v>177</v>
      </c>
      <c r="BE145" s="247">
        <f>IF(N145="základná",J145,0)</f>
        <v>0</v>
      </c>
      <c r="BF145" s="247">
        <f>IF(N145="znížená",J145,0)</f>
        <v>0</v>
      </c>
      <c r="BG145" s="247">
        <f>IF(N145="zákl. prenesená",J145,0)</f>
        <v>0</v>
      </c>
      <c r="BH145" s="247">
        <f>IF(N145="zníž. prenesená",J145,0)</f>
        <v>0</v>
      </c>
      <c r="BI145" s="247">
        <f>IF(N145="nulová",J145,0)</f>
        <v>0</v>
      </c>
      <c r="BJ145" s="14" t="s">
        <v>87</v>
      </c>
      <c r="BK145" s="247">
        <f>ROUND(I145*H145,2)</f>
        <v>0</v>
      </c>
      <c r="BL145" s="14" t="s">
        <v>183</v>
      </c>
      <c r="BM145" s="246" t="s">
        <v>3207</v>
      </c>
    </row>
    <row r="146" s="2" customFormat="1" ht="24.15" customHeight="1">
      <c r="A146" s="35"/>
      <c r="B146" s="36"/>
      <c r="C146" s="234" t="s">
        <v>7</v>
      </c>
      <c r="D146" s="234" t="s">
        <v>179</v>
      </c>
      <c r="E146" s="235" t="s">
        <v>3208</v>
      </c>
      <c r="F146" s="236" t="s">
        <v>3209</v>
      </c>
      <c r="G146" s="237" t="s">
        <v>223</v>
      </c>
      <c r="H146" s="238">
        <v>850.79999999999995</v>
      </c>
      <c r="I146" s="239"/>
      <c r="J146" s="240">
        <f>ROUND(I146*H146,2)</f>
        <v>0</v>
      </c>
      <c r="K146" s="241"/>
      <c r="L146" s="41"/>
      <c r="M146" s="242" t="s">
        <v>1</v>
      </c>
      <c r="N146" s="243" t="s">
        <v>40</v>
      </c>
      <c r="O146" s="94"/>
      <c r="P146" s="244">
        <f>O146*H146</f>
        <v>0</v>
      </c>
      <c r="Q146" s="244">
        <v>0</v>
      </c>
      <c r="R146" s="244">
        <f>Q146*H146</f>
        <v>0</v>
      </c>
      <c r="S146" s="244">
        <v>0</v>
      </c>
      <c r="T146" s="24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6" t="s">
        <v>183</v>
      </c>
      <c r="AT146" s="246" t="s">
        <v>179</v>
      </c>
      <c r="AU146" s="246" t="s">
        <v>87</v>
      </c>
      <c r="AY146" s="14" t="s">
        <v>177</v>
      </c>
      <c r="BE146" s="247">
        <f>IF(N146="základná",J146,0)</f>
        <v>0</v>
      </c>
      <c r="BF146" s="247">
        <f>IF(N146="znížená",J146,0)</f>
        <v>0</v>
      </c>
      <c r="BG146" s="247">
        <f>IF(N146="zákl. prenesená",J146,0)</f>
        <v>0</v>
      </c>
      <c r="BH146" s="247">
        <f>IF(N146="zníž. prenesená",J146,0)</f>
        <v>0</v>
      </c>
      <c r="BI146" s="247">
        <f>IF(N146="nulová",J146,0)</f>
        <v>0</v>
      </c>
      <c r="BJ146" s="14" t="s">
        <v>87</v>
      </c>
      <c r="BK146" s="247">
        <f>ROUND(I146*H146,2)</f>
        <v>0</v>
      </c>
      <c r="BL146" s="14" t="s">
        <v>183</v>
      </c>
      <c r="BM146" s="246" t="s">
        <v>3210</v>
      </c>
    </row>
    <row r="147" s="2" customFormat="1" ht="37.8" customHeight="1">
      <c r="A147" s="35"/>
      <c r="B147" s="36"/>
      <c r="C147" s="234" t="s">
        <v>260</v>
      </c>
      <c r="D147" s="234" t="s">
        <v>179</v>
      </c>
      <c r="E147" s="235" t="s">
        <v>3211</v>
      </c>
      <c r="F147" s="236" t="s">
        <v>3212</v>
      </c>
      <c r="G147" s="237" t="s">
        <v>223</v>
      </c>
      <c r="H147" s="238">
        <v>143.90000000000001</v>
      </c>
      <c r="I147" s="239"/>
      <c r="J147" s="240">
        <f>ROUND(I147*H147,2)</f>
        <v>0</v>
      </c>
      <c r="K147" s="241"/>
      <c r="L147" s="41"/>
      <c r="M147" s="242" t="s">
        <v>1</v>
      </c>
      <c r="N147" s="243" t="s">
        <v>40</v>
      </c>
      <c r="O147" s="94"/>
      <c r="P147" s="244">
        <f>O147*H147</f>
        <v>0</v>
      </c>
      <c r="Q147" s="244">
        <v>0</v>
      </c>
      <c r="R147" s="244">
        <f>Q147*H147</f>
        <v>0</v>
      </c>
      <c r="S147" s="244">
        <v>0</v>
      </c>
      <c r="T147" s="24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6" t="s">
        <v>183</v>
      </c>
      <c r="AT147" s="246" t="s">
        <v>179</v>
      </c>
      <c r="AU147" s="246" t="s">
        <v>87</v>
      </c>
      <c r="AY147" s="14" t="s">
        <v>177</v>
      </c>
      <c r="BE147" s="247">
        <f>IF(N147="základná",J147,0)</f>
        <v>0</v>
      </c>
      <c r="BF147" s="247">
        <f>IF(N147="znížená",J147,0)</f>
        <v>0</v>
      </c>
      <c r="BG147" s="247">
        <f>IF(N147="zákl. prenesená",J147,0)</f>
        <v>0</v>
      </c>
      <c r="BH147" s="247">
        <f>IF(N147="zníž. prenesená",J147,0)</f>
        <v>0</v>
      </c>
      <c r="BI147" s="247">
        <f>IF(N147="nulová",J147,0)</f>
        <v>0</v>
      </c>
      <c r="BJ147" s="14" t="s">
        <v>87</v>
      </c>
      <c r="BK147" s="247">
        <f>ROUND(I147*H147,2)</f>
        <v>0</v>
      </c>
      <c r="BL147" s="14" t="s">
        <v>183</v>
      </c>
      <c r="BM147" s="246" t="s">
        <v>3213</v>
      </c>
    </row>
    <row r="148" s="2" customFormat="1" ht="33" customHeight="1">
      <c r="A148" s="35"/>
      <c r="B148" s="36"/>
      <c r="C148" s="234" t="s">
        <v>265</v>
      </c>
      <c r="D148" s="234" t="s">
        <v>179</v>
      </c>
      <c r="E148" s="235" t="s">
        <v>3214</v>
      </c>
      <c r="F148" s="236" t="s">
        <v>3215</v>
      </c>
      <c r="G148" s="237" t="s">
        <v>223</v>
      </c>
      <c r="H148" s="238">
        <v>15.6</v>
      </c>
      <c r="I148" s="239"/>
      <c r="J148" s="240">
        <f>ROUND(I148*H148,2)</f>
        <v>0</v>
      </c>
      <c r="K148" s="241"/>
      <c r="L148" s="41"/>
      <c r="M148" s="242" t="s">
        <v>1</v>
      </c>
      <c r="N148" s="243" t="s">
        <v>40</v>
      </c>
      <c r="O148" s="94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6" t="s">
        <v>183</v>
      </c>
      <c r="AT148" s="246" t="s">
        <v>179</v>
      </c>
      <c r="AU148" s="246" t="s">
        <v>87</v>
      </c>
      <c r="AY148" s="14" t="s">
        <v>177</v>
      </c>
      <c r="BE148" s="247">
        <f>IF(N148="základná",J148,0)</f>
        <v>0</v>
      </c>
      <c r="BF148" s="247">
        <f>IF(N148="znížená",J148,0)</f>
        <v>0</v>
      </c>
      <c r="BG148" s="247">
        <f>IF(N148="zákl. prenesená",J148,0)</f>
        <v>0</v>
      </c>
      <c r="BH148" s="247">
        <f>IF(N148="zníž. prenesená",J148,0)</f>
        <v>0</v>
      </c>
      <c r="BI148" s="247">
        <f>IF(N148="nulová",J148,0)</f>
        <v>0</v>
      </c>
      <c r="BJ148" s="14" t="s">
        <v>87</v>
      </c>
      <c r="BK148" s="247">
        <f>ROUND(I148*H148,2)</f>
        <v>0</v>
      </c>
      <c r="BL148" s="14" t="s">
        <v>183</v>
      </c>
      <c r="BM148" s="246" t="s">
        <v>3216</v>
      </c>
    </row>
    <row r="149" s="2" customFormat="1" ht="33" customHeight="1">
      <c r="A149" s="35"/>
      <c r="B149" s="36"/>
      <c r="C149" s="234" t="s">
        <v>269</v>
      </c>
      <c r="D149" s="234" t="s">
        <v>179</v>
      </c>
      <c r="E149" s="235" t="s">
        <v>3217</v>
      </c>
      <c r="F149" s="236" t="s">
        <v>3218</v>
      </c>
      <c r="G149" s="237" t="s">
        <v>223</v>
      </c>
      <c r="H149" s="238">
        <v>15.6</v>
      </c>
      <c r="I149" s="239"/>
      <c r="J149" s="240">
        <f>ROUND(I149*H149,2)</f>
        <v>0</v>
      </c>
      <c r="K149" s="241"/>
      <c r="L149" s="41"/>
      <c r="M149" s="242" t="s">
        <v>1</v>
      </c>
      <c r="N149" s="243" t="s">
        <v>40</v>
      </c>
      <c r="O149" s="94"/>
      <c r="P149" s="244">
        <f>O149*H149</f>
        <v>0</v>
      </c>
      <c r="Q149" s="244">
        <v>0</v>
      </c>
      <c r="R149" s="244">
        <f>Q149*H149</f>
        <v>0</v>
      </c>
      <c r="S149" s="244">
        <v>0</v>
      </c>
      <c r="T149" s="24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6" t="s">
        <v>183</v>
      </c>
      <c r="AT149" s="246" t="s">
        <v>179</v>
      </c>
      <c r="AU149" s="246" t="s">
        <v>87</v>
      </c>
      <c r="AY149" s="14" t="s">
        <v>177</v>
      </c>
      <c r="BE149" s="247">
        <f>IF(N149="základná",J149,0)</f>
        <v>0</v>
      </c>
      <c r="BF149" s="247">
        <f>IF(N149="znížená",J149,0)</f>
        <v>0</v>
      </c>
      <c r="BG149" s="247">
        <f>IF(N149="zákl. prenesená",J149,0)</f>
        <v>0</v>
      </c>
      <c r="BH149" s="247">
        <f>IF(N149="zníž. prenesená",J149,0)</f>
        <v>0</v>
      </c>
      <c r="BI149" s="247">
        <f>IF(N149="nulová",J149,0)</f>
        <v>0</v>
      </c>
      <c r="BJ149" s="14" t="s">
        <v>87</v>
      </c>
      <c r="BK149" s="247">
        <f>ROUND(I149*H149,2)</f>
        <v>0</v>
      </c>
      <c r="BL149" s="14" t="s">
        <v>183</v>
      </c>
      <c r="BM149" s="246" t="s">
        <v>3219</v>
      </c>
    </row>
    <row r="150" s="2" customFormat="1" ht="33" customHeight="1">
      <c r="A150" s="35"/>
      <c r="B150" s="36"/>
      <c r="C150" s="234" t="s">
        <v>274</v>
      </c>
      <c r="D150" s="234" t="s">
        <v>179</v>
      </c>
      <c r="E150" s="235" t="s">
        <v>3220</v>
      </c>
      <c r="F150" s="236" t="s">
        <v>3221</v>
      </c>
      <c r="G150" s="237" t="s">
        <v>223</v>
      </c>
      <c r="H150" s="238">
        <v>780.89999999999998</v>
      </c>
      <c r="I150" s="239"/>
      <c r="J150" s="240">
        <f>ROUND(I150*H150,2)</f>
        <v>0</v>
      </c>
      <c r="K150" s="241"/>
      <c r="L150" s="41"/>
      <c r="M150" s="242" t="s">
        <v>1</v>
      </c>
      <c r="N150" s="243" t="s">
        <v>40</v>
      </c>
      <c r="O150" s="94"/>
      <c r="P150" s="244">
        <f>O150*H150</f>
        <v>0</v>
      </c>
      <c r="Q150" s="244">
        <v>0</v>
      </c>
      <c r="R150" s="244">
        <f>Q150*H150</f>
        <v>0</v>
      </c>
      <c r="S150" s="244">
        <v>0</v>
      </c>
      <c r="T150" s="24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6" t="s">
        <v>183</v>
      </c>
      <c r="AT150" s="246" t="s">
        <v>179</v>
      </c>
      <c r="AU150" s="246" t="s">
        <v>87</v>
      </c>
      <c r="AY150" s="14" t="s">
        <v>177</v>
      </c>
      <c r="BE150" s="247">
        <f>IF(N150="základná",J150,0)</f>
        <v>0</v>
      </c>
      <c r="BF150" s="247">
        <f>IF(N150="znížená",J150,0)</f>
        <v>0</v>
      </c>
      <c r="BG150" s="247">
        <f>IF(N150="zákl. prenesená",J150,0)</f>
        <v>0</v>
      </c>
      <c r="BH150" s="247">
        <f>IF(N150="zníž. prenesená",J150,0)</f>
        <v>0</v>
      </c>
      <c r="BI150" s="247">
        <f>IF(N150="nulová",J150,0)</f>
        <v>0</v>
      </c>
      <c r="BJ150" s="14" t="s">
        <v>87</v>
      </c>
      <c r="BK150" s="247">
        <f>ROUND(I150*H150,2)</f>
        <v>0</v>
      </c>
      <c r="BL150" s="14" t="s">
        <v>183</v>
      </c>
      <c r="BM150" s="246" t="s">
        <v>3222</v>
      </c>
    </row>
    <row r="151" s="2" customFormat="1" ht="24.15" customHeight="1">
      <c r="A151" s="35"/>
      <c r="B151" s="36"/>
      <c r="C151" s="248" t="s">
        <v>278</v>
      </c>
      <c r="D151" s="248" t="s">
        <v>270</v>
      </c>
      <c r="E151" s="249" t="s">
        <v>3223</v>
      </c>
      <c r="F151" s="250" t="s">
        <v>3224</v>
      </c>
      <c r="G151" s="251" t="s">
        <v>223</v>
      </c>
      <c r="H151" s="252">
        <v>316.43299999999999</v>
      </c>
      <c r="I151" s="253"/>
      <c r="J151" s="254">
        <f>ROUND(I151*H151,2)</f>
        <v>0</v>
      </c>
      <c r="K151" s="255"/>
      <c r="L151" s="256"/>
      <c r="M151" s="257" t="s">
        <v>1</v>
      </c>
      <c r="N151" s="258" t="s">
        <v>40</v>
      </c>
      <c r="O151" s="94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6" t="s">
        <v>208</v>
      </c>
      <c r="AT151" s="246" t="s">
        <v>270</v>
      </c>
      <c r="AU151" s="246" t="s">
        <v>87</v>
      </c>
      <c r="AY151" s="14" t="s">
        <v>177</v>
      </c>
      <c r="BE151" s="247">
        <f>IF(N151="základná",J151,0)</f>
        <v>0</v>
      </c>
      <c r="BF151" s="247">
        <f>IF(N151="znížená",J151,0)</f>
        <v>0</v>
      </c>
      <c r="BG151" s="247">
        <f>IF(N151="zákl. prenesená",J151,0)</f>
        <v>0</v>
      </c>
      <c r="BH151" s="247">
        <f>IF(N151="zníž. prenesená",J151,0)</f>
        <v>0</v>
      </c>
      <c r="BI151" s="247">
        <f>IF(N151="nulová",J151,0)</f>
        <v>0</v>
      </c>
      <c r="BJ151" s="14" t="s">
        <v>87</v>
      </c>
      <c r="BK151" s="247">
        <f>ROUND(I151*H151,2)</f>
        <v>0</v>
      </c>
      <c r="BL151" s="14" t="s">
        <v>183</v>
      </c>
      <c r="BM151" s="246" t="s">
        <v>3225</v>
      </c>
    </row>
    <row r="152" s="2" customFormat="1" ht="24.15" customHeight="1">
      <c r="A152" s="35"/>
      <c r="B152" s="36"/>
      <c r="C152" s="248" t="s">
        <v>282</v>
      </c>
      <c r="D152" s="248" t="s">
        <v>270</v>
      </c>
      <c r="E152" s="249" t="s">
        <v>3226</v>
      </c>
      <c r="F152" s="250" t="s">
        <v>3227</v>
      </c>
      <c r="G152" s="251" t="s">
        <v>223</v>
      </c>
      <c r="H152" s="252">
        <v>476.952</v>
      </c>
      <c r="I152" s="253"/>
      <c r="J152" s="254">
        <f>ROUND(I152*H152,2)</f>
        <v>0</v>
      </c>
      <c r="K152" s="255"/>
      <c r="L152" s="256"/>
      <c r="M152" s="257" t="s">
        <v>1</v>
      </c>
      <c r="N152" s="258" t="s">
        <v>40</v>
      </c>
      <c r="O152" s="94"/>
      <c r="P152" s="244">
        <f>O152*H152</f>
        <v>0</v>
      </c>
      <c r="Q152" s="244">
        <v>0</v>
      </c>
      <c r="R152" s="244">
        <f>Q152*H152</f>
        <v>0</v>
      </c>
      <c r="S152" s="244">
        <v>0</v>
      </c>
      <c r="T152" s="24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6" t="s">
        <v>208</v>
      </c>
      <c r="AT152" s="246" t="s">
        <v>270</v>
      </c>
      <c r="AU152" s="246" t="s">
        <v>87</v>
      </c>
      <c r="AY152" s="14" t="s">
        <v>177</v>
      </c>
      <c r="BE152" s="247">
        <f>IF(N152="základná",J152,0)</f>
        <v>0</v>
      </c>
      <c r="BF152" s="247">
        <f>IF(N152="znížená",J152,0)</f>
        <v>0</v>
      </c>
      <c r="BG152" s="247">
        <f>IF(N152="zákl. prenesená",J152,0)</f>
        <v>0</v>
      </c>
      <c r="BH152" s="247">
        <f>IF(N152="zníž. prenesená",J152,0)</f>
        <v>0</v>
      </c>
      <c r="BI152" s="247">
        <f>IF(N152="nulová",J152,0)</f>
        <v>0</v>
      </c>
      <c r="BJ152" s="14" t="s">
        <v>87</v>
      </c>
      <c r="BK152" s="247">
        <f>ROUND(I152*H152,2)</f>
        <v>0</v>
      </c>
      <c r="BL152" s="14" t="s">
        <v>183</v>
      </c>
      <c r="BM152" s="246" t="s">
        <v>3228</v>
      </c>
    </row>
    <row r="153" s="12" customFormat="1" ht="22.8" customHeight="1">
      <c r="A153" s="12"/>
      <c r="B153" s="218"/>
      <c r="C153" s="219"/>
      <c r="D153" s="220" t="s">
        <v>73</v>
      </c>
      <c r="E153" s="232" t="s">
        <v>212</v>
      </c>
      <c r="F153" s="232" t="s">
        <v>3229</v>
      </c>
      <c r="G153" s="219"/>
      <c r="H153" s="219"/>
      <c r="I153" s="222"/>
      <c r="J153" s="233">
        <f>BK153</f>
        <v>0</v>
      </c>
      <c r="K153" s="219"/>
      <c r="L153" s="224"/>
      <c r="M153" s="225"/>
      <c r="N153" s="226"/>
      <c r="O153" s="226"/>
      <c r="P153" s="227">
        <f>SUM(P154:P198)</f>
        <v>0</v>
      </c>
      <c r="Q153" s="226"/>
      <c r="R153" s="227">
        <f>SUM(R154:R198)</f>
        <v>0</v>
      </c>
      <c r="S153" s="226"/>
      <c r="T153" s="228">
        <f>SUM(T154:T198)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9" t="s">
        <v>81</v>
      </c>
      <c r="AT153" s="230" t="s">
        <v>73</v>
      </c>
      <c r="AU153" s="230" t="s">
        <v>81</v>
      </c>
      <c r="AY153" s="229" t="s">
        <v>177</v>
      </c>
      <c r="BK153" s="231">
        <f>SUM(BK154:BK198)</f>
        <v>0</v>
      </c>
    </row>
    <row r="154" s="2" customFormat="1" ht="24.15" customHeight="1">
      <c r="A154" s="35"/>
      <c r="B154" s="36"/>
      <c r="C154" s="234" t="s">
        <v>401</v>
      </c>
      <c r="D154" s="234" t="s">
        <v>179</v>
      </c>
      <c r="E154" s="235" t="s">
        <v>3230</v>
      </c>
      <c r="F154" s="236" t="s">
        <v>3231</v>
      </c>
      <c r="G154" s="237" t="s">
        <v>223</v>
      </c>
      <c r="H154" s="238">
        <v>28.5</v>
      </c>
      <c r="I154" s="239"/>
      <c r="J154" s="240">
        <f>ROUND(I154*H154,2)</f>
        <v>0</v>
      </c>
      <c r="K154" s="241"/>
      <c r="L154" s="41"/>
      <c r="M154" s="242" t="s">
        <v>1</v>
      </c>
      <c r="N154" s="243" t="s">
        <v>40</v>
      </c>
      <c r="O154" s="94"/>
      <c r="P154" s="244">
        <f>O154*H154</f>
        <v>0</v>
      </c>
      <c r="Q154" s="244">
        <v>0</v>
      </c>
      <c r="R154" s="244">
        <f>Q154*H154</f>
        <v>0</v>
      </c>
      <c r="S154" s="244">
        <v>0</v>
      </c>
      <c r="T154" s="24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6" t="s">
        <v>183</v>
      </c>
      <c r="AT154" s="246" t="s">
        <v>179</v>
      </c>
      <c r="AU154" s="246" t="s">
        <v>87</v>
      </c>
      <c r="AY154" s="14" t="s">
        <v>177</v>
      </c>
      <c r="BE154" s="247">
        <f>IF(N154="základná",J154,0)</f>
        <v>0</v>
      </c>
      <c r="BF154" s="247">
        <f>IF(N154="znížená",J154,0)</f>
        <v>0</v>
      </c>
      <c r="BG154" s="247">
        <f>IF(N154="zákl. prenesená",J154,0)</f>
        <v>0</v>
      </c>
      <c r="BH154" s="247">
        <f>IF(N154="zníž. prenesená",J154,0)</f>
        <v>0</v>
      </c>
      <c r="BI154" s="247">
        <f>IF(N154="nulová",J154,0)</f>
        <v>0</v>
      </c>
      <c r="BJ154" s="14" t="s">
        <v>87</v>
      </c>
      <c r="BK154" s="247">
        <f>ROUND(I154*H154,2)</f>
        <v>0</v>
      </c>
      <c r="BL154" s="14" t="s">
        <v>183</v>
      </c>
      <c r="BM154" s="246" t="s">
        <v>3232</v>
      </c>
    </row>
    <row r="155" s="2" customFormat="1" ht="24.15" customHeight="1">
      <c r="A155" s="35"/>
      <c r="B155" s="36"/>
      <c r="C155" s="234" t="s">
        <v>409</v>
      </c>
      <c r="D155" s="234" t="s">
        <v>179</v>
      </c>
      <c r="E155" s="235" t="s">
        <v>3233</v>
      </c>
      <c r="F155" s="236" t="s">
        <v>3234</v>
      </c>
      <c r="G155" s="237" t="s">
        <v>223</v>
      </c>
      <c r="H155" s="238">
        <v>81.799999999999997</v>
      </c>
      <c r="I155" s="239"/>
      <c r="J155" s="240">
        <f>ROUND(I155*H155,2)</f>
        <v>0</v>
      </c>
      <c r="K155" s="241"/>
      <c r="L155" s="41"/>
      <c r="M155" s="242" t="s">
        <v>1</v>
      </c>
      <c r="N155" s="243" t="s">
        <v>40</v>
      </c>
      <c r="O155" s="94"/>
      <c r="P155" s="244">
        <f>O155*H155</f>
        <v>0</v>
      </c>
      <c r="Q155" s="244">
        <v>0</v>
      </c>
      <c r="R155" s="244">
        <f>Q155*H155</f>
        <v>0</v>
      </c>
      <c r="S155" s="244">
        <v>0</v>
      </c>
      <c r="T155" s="24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6" t="s">
        <v>183</v>
      </c>
      <c r="AT155" s="246" t="s">
        <v>179</v>
      </c>
      <c r="AU155" s="246" t="s">
        <v>87</v>
      </c>
      <c r="AY155" s="14" t="s">
        <v>177</v>
      </c>
      <c r="BE155" s="247">
        <f>IF(N155="základná",J155,0)</f>
        <v>0</v>
      </c>
      <c r="BF155" s="247">
        <f>IF(N155="znížená",J155,0)</f>
        <v>0</v>
      </c>
      <c r="BG155" s="247">
        <f>IF(N155="zákl. prenesená",J155,0)</f>
        <v>0</v>
      </c>
      <c r="BH155" s="247">
        <f>IF(N155="zníž. prenesená",J155,0)</f>
        <v>0</v>
      </c>
      <c r="BI155" s="247">
        <f>IF(N155="nulová",J155,0)</f>
        <v>0</v>
      </c>
      <c r="BJ155" s="14" t="s">
        <v>87</v>
      </c>
      <c r="BK155" s="247">
        <f>ROUND(I155*H155,2)</f>
        <v>0</v>
      </c>
      <c r="BL155" s="14" t="s">
        <v>183</v>
      </c>
      <c r="BM155" s="246" t="s">
        <v>3235</v>
      </c>
    </row>
    <row r="156" s="2" customFormat="1" ht="33" customHeight="1">
      <c r="A156" s="35"/>
      <c r="B156" s="36"/>
      <c r="C156" s="234" t="s">
        <v>433</v>
      </c>
      <c r="D156" s="234" t="s">
        <v>179</v>
      </c>
      <c r="E156" s="235" t="s">
        <v>3236</v>
      </c>
      <c r="F156" s="236" t="s">
        <v>3237</v>
      </c>
      <c r="G156" s="237" t="s">
        <v>223</v>
      </c>
      <c r="H156" s="238">
        <v>2.8999999999999999</v>
      </c>
      <c r="I156" s="239"/>
      <c r="J156" s="240">
        <f>ROUND(I156*H156,2)</f>
        <v>0</v>
      </c>
      <c r="K156" s="241"/>
      <c r="L156" s="41"/>
      <c r="M156" s="242" t="s">
        <v>1</v>
      </c>
      <c r="N156" s="243" t="s">
        <v>40</v>
      </c>
      <c r="O156" s="94"/>
      <c r="P156" s="244">
        <f>O156*H156</f>
        <v>0</v>
      </c>
      <c r="Q156" s="244">
        <v>0</v>
      </c>
      <c r="R156" s="244">
        <f>Q156*H156</f>
        <v>0</v>
      </c>
      <c r="S156" s="244">
        <v>0</v>
      </c>
      <c r="T156" s="24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6" t="s">
        <v>183</v>
      </c>
      <c r="AT156" s="246" t="s">
        <v>179</v>
      </c>
      <c r="AU156" s="246" t="s">
        <v>87</v>
      </c>
      <c r="AY156" s="14" t="s">
        <v>177</v>
      </c>
      <c r="BE156" s="247">
        <f>IF(N156="základná",J156,0)</f>
        <v>0</v>
      </c>
      <c r="BF156" s="247">
        <f>IF(N156="znížená",J156,0)</f>
        <v>0</v>
      </c>
      <c r="BG156" s="247">
        <f>IF(N156="zákl. prenesená",J156,0)</f>
        <v>0</v>
      </c>
      <c r="BH156" s="247">
        <f>IF(N156="zníž. prenesená",J156,0)</f>
        <v>0</v>
      </c>
      <c r="BI156" s="247">
        <f>IF(N156="nulová",J156,0)</f>
        <v>0</v>
      </c>
      <c r="BJ156" s="14" t="s">
        <v>87</v>
      </c>
      <c r="BK156" s="247">
        <f>ROUND(I156*H156,2)</f>
        <v>0</v>
      </c>
      <c r="BL156" s="14" t="s">
        <v>183</v>
      </c>
      <c r="BM156" s="246" t="s">
        <v>3238</v>
      </c>
    </row>
    <row r="157" s="2" customFormat="1" ht="24.15" customHeight="1">
      <c r="A157" s="35"/>
      <c r="B157" s="36"/>
      <c r="C157" s="234" t="s">
        <v>429</v>
      </c>
      <c r="D157" s="234" t="s">
        <v>179</v>
      </c>
      <c r="E157" s="235" t="s">
        <v>3239</v>
      </c>
      <c r="F157" s="236" t="s">
        <v>3240</v>
      </c>
      <c r="G157" s="237" t="s">
        <v>223</v>
      </c>
      <c r="H157" s="238">
        <v>46.700000000000003</v>
      </c>
      <c r="I157" s="239"/>
      <c r="J157" s="240">
        <f>ROUND(I157*H157,2)</f>
        <v>0</v>
      </c>
      <c r="K157" s="241"/>
      <c r="L157" s="41"/>
      <c r="M157" s="242" t="s">
        <v>1</v>
      </c>
      <c r="N157" s="243" t="s">
        <v>40</v>
      </c>
      <c r="O157" s="94"/>
      <c r="P157" s="244">
        <f>O157*H157</f>
        <v>0</v>
      </c>
      <c r="Q157" s="244">
        <v>0</v>
      </c>
      <c r="R157" s="244">
        <f>Q157*H157</f>
        <v>0</v>
      </c>
      <c r="S157" s="244">
        <v>0</v>
      </c>
      <c r="T157" s="24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46" t="s">
        <v>183</v>
      </c>
      <c r="AT157" s="246" t="s">
        <v>179</v>
      </c>
      <c r="AU157" s="246" t="s">
        <v>87</v>
      </c>
      <c r="AY157" s="14" t="s">
        <v>177</v>
      </c>
      <c r="BE157" s="247">
        <f>IF(N157="základná",J157,0)</f>
        <v>0</v>
      </c>
      <c r="BF157" s="247">
        <f>IF(N157="znížená",J157,0)</f>
        <v>0</v>
      </c>
      <c r="BG157" s="247">
        <f>IF(N157="zákl. prenesená",J157,0)</f>
        <v>0</v>
      </c>
      <c r="BH157" s="247">
        <f>IF(N157="zníž. prenesená",J157,0)</f>
        <v>0</v>
      </c>
      <c r="BI157" s="247">
        <f>IF(N157="nulová",J157,0)</f>
        <v>0</v>
      </c>
      <c r="BJ157" s="14" t="s">
        <v>87</v>
      </c>
      <c r="BK157" s="247">
        <f>ROUND(I157*H157,2)</f>
        <v>0</v>
      </c>
      <c r="BL157" s="14" t="s">
        <v>183</v>
      </c>
      <c r="BM157" s="246" t="s">
        <v>3241</v>
      </c>
    </row>
    <row r="158" s="2" customFormat="1" ht="37.8" customHeight="1">
      <c r="A158" s="35"/>
      <c r="B158" s="36"/>
      <c r="C158" s="234" t="s">
        <v>425</v>
      </c>
      <c r="D158" s="234" t="s">
        <v>179</v>
      </c>
      <c r="E158" s="235" t="s">
        <v>3242</v>
      </c>
      <c r="F158" s="236" t="s">
        <v>3243</v>
      </c>
      <c r="G158" s="237" t="s">
        <v>223</v>
      </c>
      <c r="H158" s="238">
        <v>7.7999999999999998</v>
      </c>
      <c r="I158" s="239"/>
      <c r="J158" s="240">
        <f>ROUND(I158*H158,2)</f>
        <v>0</v>
      </c>
      <c r="K158" s="241"/>
      <c r="L158" s="41"/>
      <c r="M158" s="242" t="s">
        <v>1</v>
      </c>
      <c r="N158" s="243" t="s">
        <v>40</v>
      </c>
      <c r="O158" s="94"/>
      <c r="P158" s="244">
        <f>O158*H158</f>
        <v>0</v>
      </c>
      <c r="Q158" s="244">
        <v>0</v>
      </c>
      <c r="R158" s="244">
        <f>Q158*H158</f>
        <v>0</v>
      </c>
      <c r="S158" s="244">
        <v>0</v>
      </c>
      <c r="T158" s="24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46" t="s">
        <v>183</v>
      </c>
      <c r="AT158" s="246" t="s">
        <v>179</v>
      </c>
      <c r="AU158" s="246" t="s">
        <v>87</v>
      </c>
      <c r="AY158" s="14" t="s">
        <v>177</v>
      </c>
      <c r="BE158" s="247">
        <f>IF(N158="základná",J158,0)</f>
        <v>0</v>
      </c>
      <c r="BF158" s="247">
        <f>IF(N158="znížená",J158,0)</f>
        <v>0</v>
      </c>
      <c r="BG158" s="247">
        <f>IF(N158="zákl. prenesená",J158,0)</f>
        <v>0</v>
      </c>
      <c r="BH158" s="247">
        <f>IF(N158="zníž. prenesená",J158,0)</f>
        <v>0</v>
      </c>
      <c r="BI158" s="247">
        <f>IF(N158="nulová",J158,0)</f>
        <v>0</v>
      </c>
      <c r="BJ158" s="14" t="s">
        <v>87</v>
      </c>
      <c r="BK158" s="247">
        <f>ROUND(I158*H158,2)</f>
        <v>0</v>
      </c>
      <c r="BL158" s="14" t="s">
        <v>183</v>
      </c>
      <c r="BM158" s="246" t="s">
        <v>3244</v>
      </c>
    </row>
    <row r="159" s="2" customFormat="1" ht="24.15" customHeight="1">
      <c r="A159" s="35"/>
      <c r="B159" s="36"/>
      <c r="C159" s="234" t="s">
        <v>417</v>
      </c>
      <c r="D159" s="234" t="s">
        <v>179</v>
      </c>
      <c r="E159" s="235" t="s">
        <v>3245</v>
      </c>
      <c r="F159" s="236" t="s">
        <v>181</v>
      </c>
      <c r="G159" s="237" t="s">
        <v>182</v>
      </c>
      <c r="H159" s="238">
        <v>82</v>
      </c>
      <c r="I159" s="239"/>
      <c r="J159" s="240">
        <f>ROUND(I159*H159,2)</f>
        <v>0</v>
      </c>
      <c r="K159" s="241"/>
      <c r="L159" s="41"/>
      <c r="M159" s="242" t="s">
        <v>1</v>
      </c>
      <c r="N159" s="243" t="s">
        <v>40</v>
      </c>
      <c r="O159" s="94"/>
      <c r="P159" s="244">
        <f>O159*H159</f>
        <v>0</v>
      </c>
      <c r="Q159" s="244">
        <v>0</v>
      </c>
      <c r="R159" s="244">
        <f>Q159*H159</f>
        <v>0</v>
      </c>
      <c r="S159" s="244">
        <v>0</v>
      </c>
      <c r="T159" s="24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6" t="s">
        <v>183</v>
      </c>
      <c r="AT159" s="246" t="s">
        <v>179</v>
      </c>
      <c r="AU159" s="246" t="s">
        <v>87</v>
      </c>
      <c r="AY159" s="14" t="s">
        <v>177</v>
      </c>
      <c r="BE159" s="247">
        <f>IF(N159="základná",J159,0)</f>
        <v>0</v>
      </c>
      <c r="BF159" s="247">
        <f>IF(N159="znížená",J159,0)</f>
        <v>0</v>
      </c>
      <c r="BG159" s="247">
        <f>IF(N159="zákl. prenesená",J159,0)</f>
        <v>0</v>
      </c>
      <c r="BH159" s="247">
        <f>IF(N159="zníž. prenesená",J159,0)</f>
        <v>0</v>
      </c>
      <c r="BI159" s="247">
        <f>IF(N159="nulová",J159,0)</f>
        <v>0</v>
      </c>
      <c r="BJ159" s="14" t="s">
        <v>87</v>
      </c>
      <c r="BK159" s="247">
        <f>ROUND(I159*H159,2)</f>
        <v>0</v>
      </c>
      <c r="BL159" s="14" t="s">
        <v>183</v>
      </c>
      <c r="BM159" s="246" t="s">
        <v>3246</v>
      </c>
    </row>
    <row r="160" s="2" customFormat="1" ht="24.15" customHeight="1">
      <c r="A160" s="35"/>
      <c r="B160" s="36"/>
      <c r="C160" s="234" t="s">
        <v>421</v>
      </c>
      <c r="D160" s="234" t="s">
        <v>179</v>
      </c>
      <c r="E160" s="235" t="s">
        <v>3247</v>
      </c>
      <c r="F160" s="236" t="s">
        <v>3248</v>
      </c>
      <c r="G160" s="237" t="s">
        <v>182</v>
      </c>
      <c r="H160" s="238">
        <v>82</v>
      </c>
      <c r="I160" s="239"/>
      <c r="J160" s="240">
        <f>ROUND(I160*H160,2)</f>
        <v>0</v>
      </c>
      <c r="K160" s="241"/>
      <c r="L160" s="41"/>
      <c r="M160" s="242" t="s">
        <v>1</v>
      </c>
      <c r="N160" s="243" t="s">
        <v>40</v>
      </c>
      <c r="O160" s="94"/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46" t="s">
        <v>183</v>
      </c>
      <c r="AT160" s="246" t="s">
        <v>179</v>
      </c>
      <c r="AU160" s="246" t="s">
        <v>87</v>
      </c>
      <c r="AY160" s="14" t="s">
        <v>177</v>
      </c>
      <c r="BE160" s="247">
        <f>IF(N160="základná",J160,0)</f>
        <v>0</v>
      </c>
      <c r="BF160" s="247">
        <f>IF(N160="znížená",J160,0)</f>
        <v>0</v>
      </c>
      <c r="BG160" s="247">
        <f>IF(N160="zákl. prenesená",J160,0)</f>
        <v>0</v>
      </c>
      <c r="BH160" s="247">
        <f>IF(N160="zníž. prenesená",J160,0)</f>
        <v>0</v>
      </c>
      <c r="BI160" s="247">
        <f>IF(N160="nulová",J160,0)</f>
        <v>0</v>
      </c>
      <c r="BJ160" s="14" t="s">
        <v>87</v>
      </c>
      <c r="BK160" s="247">
        <f>ROUND(I160*H160,2)</f>
        <v>0</v>
      </c>
      <c r="BL160" s="14" t="s">
        <v>183</v>
      </c>
      <c r="BM160" s="246" t="s">
        <v>3249</v>
      </c>
    </row>
    <row r="161" s="2" customFormat="1" ht="33" customHeight="1">
      <c r="A161" s="35"/>
      <c r="B161" s="36"/>
      <c r="C161" s="234" t="s">
        <v>437</v>
      </c>
      <c r="D161" s="234" t="s">
        <v>179</v>
      </c>
      <c r="E161" s="235" t="s">
        <v>3250</v>
      </c>
      <c r="F161" s="236" t="s">
        <v>3251</v>
      </c>
      <c r="G161" s="237" t="s">
        <v>223</v>
      </c>
      <c r="H161" s="238">
        <v>75.200000000000003</v>
      </c>
      <c r="I161" s="239"/>
      <c r="J161" s="240">
        <f>ROUND(I161*H161,2)</f>
        <v>0</v>
      </c>
      <c r="K161" s="241"/>
      <c r="L161" s="41"/>
      <c r="M161" s="242" t="s">
        <v>1</v>
      </c>
      <c r="N161" s="243" t="s">
        <v>40</v>
      </c>
      <c r="O161" s="94"/>
      <c r="P161" s="244">
        <f>O161*H161</f>
        <v>0</v>
      </c>
      <c r="Q161" s="244">
        <v>0</v>
      </c>
      <c r="R161" s="244">
        <f>Q161*H161</f>
        <v>0</v>
      </c>
      <c r="S161" s="244">
        <v>0</v>
      </c>
      <c r="T161" s="24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6" t="s">
        <v>183</v>
      </c>
      <c r="AT161" s="246" t="s">
        <v>179</v>
      </c>
      <c r="AU161" s="246" t="s">
        <v>87</v>
      </c>
      <c r="AY161" s="14" t="s">
        <v>177</v>
      </c>
      <c r="BE161" s="247">
        <f>IF(N161="základná",J161,0)</f>
        <v>0</v>
      </c>
      <c r="BF161" s="247">
        <f>IF(N161="znížená",J161,0)</f>
        <v>0</v>
      </c>
      <c r="BG161" s="247">
        <f>IF(N161="zákl. prenesená",J161,0)</f>
        <v>0</v>
      </c>
      <c r="BH161" s="247">
        <f>IF(N161="zníž. prenesená",J161,0)</f>
        <v>0</v>
      </c>
      <c r="BI161" s="247">
        <f>IF(N161="nulová",J161,0)</f>
        <v>0</v>
      </c>
      <c r="BJ161" s="14" t="s">
        <v>87</v>
      </c>
      <c r="BK161" s="247">
        <f>ROUND(I161*H161,2)</f>
        <v>0</v>
      </c>
      <c r="BL161" s="14" t="s">
        <v>183</v>
      </c>
      <c r="BM161" s="246" t="s">
        <v>3252</v>
      </c>
    </row>
    <row r="162" s="2" customFormat="1" ht="33" customHeight="1">
      <c r="A162" s="35"/>
      <c r="B162" s="36"/>
      <c r="C162" s="234" t="s">
        <v>441</v>
      </c>
      <c r="D162" s="234" t="s">
        <v>179</v>
      </c>
      <c r="E162" s="235" t="s">
        <v>3253</v>
      </c>
      <c r="F162" s="236" t="s">
        <v>3254</v>
      </c>
      <c r="G162" s="237" t="s">
        <v>223</v>
      </c>
      <c r="H162" s="238">
        <v>159.90000000000001</v>
      </c>
      <c r="I162" s="239"/>
      <c r="J162" s="240">
        <f>ROUND(I162*H162,2)</f>
        <v>0</v>
      </c>
      <c r="K162" s="241"/>
      <c r="L162" s="41"/>
      <c r="M162" s="242" t="s">
        <v>1</v>
      </c>
      <c r="N162" s="243" t="s">
        <v>40</v>
      </c>
      <c r="O162" s="94"/>
      <c r="P162" s="244">
        <f>O162*H162</f>
        <v>0</v>
      </c>
      <c r="Q162" s="244">
        <v>0</v>
      </c>
      <c r="R162" s="244">
        <f>Q162*H162</f>
        <v>0</v>
      </c>
      <c r="S162" s="244">
        <v>0</v>
      </c>
      <c r="T162" s="24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46" t="s">
        <v>183</v>
      </c>
      <c r="AT162" s="246" t="s">
        <v>179</v>
      </c>
      <c r="AU162" s="246" t="s">
        <v>87</v>
      </c>
      <c r="AY162" s="14" t="s">
        <v>177</v>
      </c>
      <c r="BE162" s="247">
        <f>IF(N162="základná",J162,0)</f>
        <v>0</v>
      </c>
      <c r="BF162" s="247">
        <f>IF(N162="znížená",J162,0)</f>
        <v>0</v>
      </c>
      <c r="BG162" s="247">
        <f>IF(N162="zákl. prenesená",J162,0)</f>
        <v>0</v>
      </c>
      <c r="BH162" s="247">
        <f>IF(N162="zníž. prenesená",J162,0)</f>
        <v>0</v>
      </c>
      <c r="BI162" s="247">
        <f>IF(N162="nulová",J162,0)</f>
        <v>0</v>
      </c>
      <c r="BJ162" s="14" t="s">
        <v>87</v>
      </c>
      <c r="BK162" s="247">
        <f>ROUND(I162*H162,2)</f>
        <v>0</v>
      </c>
      <c r="BL162" s="14" t="s">
        <v>183</v>
      </c>
      <c r="BM162" s="246" t="s">
        <v>3255</v>
      </c>
    </row>
    <row r="163" s="2" customFormat="1" ht="24.15" customHeight="1">
      <c r="A163" s="35"/>
      <c r="B163" s="36"/>
      <c r="C163" s="234" t="s">
        <v>287</v>
      </c>
      <c r="D163" s="234" t="s">
        <v>179</v>
      </c>
      <c r="E163" s="235" t="s">
        <v>3256</v>
      </c>
      <c r="F163" s="236" t="s">
        <v>3257</v>
      </c>
      <c r="G163" s="237" t="s">
        <v>371</v>
      </c>
      <c r="H163" s="238">
        <v>5</v>
      </c>
      <c r="I163" s="239"/>
      <c r="J163" s="240">
        <f>ROUND(I163*H163,2)</f>
        <v>0</v>
      </c>
      <c r="K163" s="241"/>
      <c r="L163" s="41"/>
      <c r="M163" s="242" t="s">
        <v>1</v>
      </c>
      <c r="N163" s="243" t="s">
        <v>40</v>
      </c>
      <c r="O163" s="94"/>
      <c r="P163" s="244">
        <f>O163*H163</f>
        <v>0</v>
      </c>
      <c r="Q163" s="244">
        <v>0</v>
      </c>
      <c r="R163" s="244">
        <f>Q163*H163</f>
        <v>0</v>
      </c>
      <c r="S163" s="244">
        <v>0</v>
      </c>
      <c r="T163" s="24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46" t="s">
        <v>183</v>
      </c>
      <c r="AT163" s="246" t="s">
        <v>179</v>
      </c>
      <c r="AU163" s="246" t="s">
        <v>87</v>
      </c>
      <c r="AY163" s="14" t="s">
        <v>177</v>
      </c>
      <c r="BE163" s="247">
        <f>IF(N163="základná",J163,0)</f>
        <v>0</v>
      </c>
      <c r="BF163" s="247">
        <f>IF(N163="znížená",J163,0)</f>
        <v>0</v>
      </c>
      <c r="BG163" s="247">
        <f>IF(N163="zákl. prenesená",J163,0)</f>
        <v>0</v>
      </c>
      <c r="BH163" s="247">
        <f>IF(N163="zníž. prenesená",J163,0)</f>
        <v>0</v>
      </c>
      <c r="BI163" s="247">
        <f>IF(N163="nulová",J163,0)</f>
        <v>0</v>
      </c>
      <c r="BJ163" s="14" t="s">
        <v>87</v>
      </c>
      <c r="BK163" s="247">
        <f>ROUND(I163*H163,2)</f>
        <v>0</v>
      </c>
      <c r="BL163" s="14" t="s">
        <v>183</v>
      </c>
      <c r="BM163" s="246" t="s">
        <v>3258</v>
      </c>
    </row>
    <row r="164" s="2" customFormat="1" ht="24.15" customHeight="1">
      <c r="A164" s="35"/>
      <c r="B164" s="36"/>
      <c r="C164" s="248" t="s">
        <v>291</v>
      </c>
      <c r="D164" s="248" t="s">
        <v>270</v>
      </c>
      <c r="E164" s="249" t="s">
        <v>3259</v>
      </c>
      <c r="F164" s="250" t="s">
        <v>3260</v>
      </c>
      <c r="G164" s="251" t="s">
        <v>371</v>
      </c>
      <c r="H164" s="252">
        <v>2</v>
      </c>
      <c r="I164" s="253"/>
      <c r="J164" s="254">
        <f>ROUND(I164*H164,2)</f>
        <v>0</v>
      </c>
      <c r="K164" s="255"/>
      <c r="L164" s="256"/>
      <c r="M164" s="257" t="s">
        <v>1</v>
      </c>
      <c r="N164" s="258" t="s">
        <v>40</v>
      </c>
      <c r="O164" s="94"/>
      <c r="P164" s="244">
        <f>O164*H164</f>
        <v>0</v>
      </c>
      <c r="Q164" s="244">
        <v>0</v>
      </c>
      <c r="R164" s="244">
        <f>Q164*H164</f>
        <v>0</v>
      </c>
      <c r="S164" s="244">
        <v>0</v>
      </c>
      <c r="T164" s="24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46" t="s">
        <v>208</v>
      </c>
      <c r="AT164" s="246" t="s">
        <v>270</v>
      </c>
      <c r="AU164" s="246" t="s">
        <v>87</v>
      </c>
      <c r="AY164" s="14" t="s">
        <v>177</v>
      </c>
      <c r="BE164" s="247">
        <f>IF(N164="základná",J164,0)</f>
        <v>0</v>
      </c>
      <c r="BF164" s="247">
        <f>IF(N164="znížená",J164,0)</f>
        <v>0</v>
      </c>
      <c r="BG164" s="247">
        <f>IF(N164="zákl. prenesená",J164,0)</f>
        <v>0</v>
      </c>
      <c r="BH164" s="247">
        <f>IF(N164="zníž. prenesená",J164,0)</f>
        <v>0</v>
      </c>
      <c r="BI164" s="247">
        <f>IF(N164="nulová",J164,0)</f>
        <v>0</v>
      </c>
      <c r="BJ164" s="14" t="s">
        <v>87</v>
      </c>
      <c r="BK164" s="247">
        <f>ROUND(I164*H164,2)</f>
        <v>0</v>
      </c>
      <c r="BL164" s="14" t="s">
        <v>183</v>
      </c>
      <c r="BM164" s="246" t="s">
        <v>3261</v>
      </c>
    </row>
    <row r="165" s="2" customFormat="1" ht="37.8" customHeight="1">
      <c r="A165" s="35"/>
      <c r="B165" s="36"/>
      <c r="C165" s="248" t="s">
        <v>295</v>
      </c>
      <c r="D165" s="248" t="s">
        <v>270</v>
      </c>
      <c r="E165" s="249" t="s">
        <v>3262</v>
      </c>
      <c r="F165" s="250" t="s">
        <v>3263</v>
      </c>
      <c r="G165" s="251" t="s">
        <v>371</v>
      </c>
      <c r="H165" s="252">
        <v>1</v>
      </c>
      <c r="I165" s="253"/>
      <c r="J165" s="254">
        <f>ROUND(I165*H165,2)</f>
        <v>0</v>
      </c>
      <c r="K165" s="255"/>
      <c r="L165" s="256"/>
      <c r="M165" s="257" t="s">
        <v>1</v>
      </c>
      <c r="N165" s="258" t="s">
        <v>40</v>
      </c>
      <c r="O165" s="94"/>
      <c r="P165" s="244">
        <f>O165*H165</f>
        <v>0</v>
      </c>
      <c r="Q165" s="244">
        <v>0</v>
      </c>
      <c r="R165" s="244">
        <f>Q165*H165</f>
        <v>0</v>
      </c>
      <c r="S165" s="244">
        <v>0</v>
      </c>
      <c r="T165" s="24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46" t="s">
        <v>208</v>
      </c>
      <c r="AT165" s="246" t="s">
        <v>270</v>
      </c>
      <c r="AU165" s="246" t="s">
        <v>87</v>
      </c>
      <c r="AY165" s="14" t="s">
        <v>177</v>
      </c>
      <c r="BE165" s="247">
        <f>IF(N165="základná",J165,0)</f>
        <v>0</v>
      </c>
      <c r="BF165" s="247">
        <f>IF(N165="znížená",J165,0)</f>
        <v>0</v>
      </c>
      <c r="BG165" s="247">
        <f>IF(N165="zákl. prenesená",J165,0)</f>
        <v>0</v>
      </c>
      <c r="BH165" s="247">
        <f>IF(N165="zníž. prenesená",J165,0)</f>
        <v>0</v>
      </c>
      <c r="BI165" s="247">
        <f>IF(N165="nulová",J165,0)</f>
        <v>0</v>
      </c>
      <c r="BJ165" s="14" t="s">
        <v>87</v>
      </c>
      <c r="BK165" s="247">
        <f>ROUND(I165*H165,2)</f>
        <v>0</v>
      </c>
      <c r="BL165" s="14" t="s">
        <v>183</v>
      </c>
      <c r="BM165" s="246" t="s">
        <v>3264</v>
      </c>
    </row>
    <row r="166" s="2" customFormat="1" ht="24.15" customHeight="1">
      <c r="A166" s="35"/>
      <c r="B166" s="36"/>
      <c r="C166" s="248" t="s">
        <v>299</v>
      </c>
      <c r="D166" s="248" t="s">
        <v>270</v>
      </c>
      <c r="E166" s="249" t="s">
        <v>3265</v>
      </c>
      <c r="F166" s="250" t="s">
        <v>3266</v>
      </c>
      <c r="G166" s="251" t="s">
        <v>371</v>
      </c>
      <c r="H166" s="252">
        <v>1</v>
      </c>
      <c r="I166" s="253"/>
      <c r="J166" s="254">
        <f>ROUND(I166*H166,2)</f>
        <v>0</v>
      </c>
      <c r="K166" s="255"/>
      <c r="L166" s="256"/>
      <c r="M166" s="257" t="s">
        <v>1</v>
      </c>
      <c r="N166" s="258" t="s">
        <v>40</v>
      </c>
      <c r="O166" s="94"/>
      <c r="P166" s="244">
        <f>O166*H166</f>
        <v>0</v>
      </c>
      <c r="Q166" s="244">
        <v>0</v>
      </c>
      <c r="R166" s="244">
        <f>Q166*H166</f>
        <v>0</v>
      </c>
      <c r="S166" s="244">
        <v>0</v>
      </c>
      <c r="T166" s="24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46" t="s">
        <v>208</v>
      </c>
      <c r="AT166" s="246" t="s">
        <v>270</v>
      </c>
      <c r="AU166" s="246" t="s">
        <v>87</v>
      </c>
      <c r="AY166" s="14" t="s">
        <v>177</v>
      </c>
      <c r="BE166" s="247">
        <f>IF(N166="základná",J166,0)</f>
        <v>0</v>
      </c>
      <c r="BF166" s="247">
        <f>IF(N166="znížená",J166,0)</f>
        <v>0</v>
      </c>
      <c r="BG166" s="247">
        <f>IF(N166="zákl. prenesená",J166,0)</f>
        <v>0</v>
      </c>
      <c r="BH166" s="247">
        <f>IF(N166="zníž. prenesená",J166,0)</f>
        <v>0</v>
      </c>
      <c r="BI166" s="247">
        <f>IF(N166="nulová",J166,0)</f>
        <v>0</v>
      </c>
      <c r="BJ166" s="14" t="s">
        <v>87</v>
      </c>
      <c r="BK166" s="247">
        <f>ROUND(I166*H166,2)</f>
        <v>0</v>
      </c>
      <c r="BL166" s="14" t="s">
        <v>183</v>
      </c>
      <c r="BM166" s="246" t="s">
        <v>3267</v>
      </c>
    </row>
    <row r="167" s="2" customFormat="1" ht="33" customHeight="1">
      <c r="A167" s="35"/>
      <c r="B167" s="36"/>
      <c r="C167" s="248" t="s">
        <v>303</v>
      </c>
      <c r="D167" s="248" t="s">
        <v>270</v>
      </c>
      <c r="E167" s="249" t="s">
        <v>3268</v>
      </c>
      <c r="F167" s="250" t="s">
        <v>3269</v>
      </c>
      <c r="G167" s="251" t="s">
        <v>371</v>
      </c>
      <c r="H167" s="252">
        <v>1</v>
      </c>
      <c r="I167" s="253"/>
      <c r="J167" s="254">
        <f>ROUND(I167*H167,2)</f>
        <v>0</v>
      </c>
      <c r="K167" s="255"/>
      <c r="L167" s="256"/>
      <c r="M167" s="257" t="s">
        <v>1</v>
      </c>
      <c r="N167" s="258" t="s">
        <v>40</v>
      </c>
      <c r="O167" s="94"/>
      <c r="P167" s="244">
        <f>O167*H167</f>
        <v>0</v>
      </c>
      <c r="Q167" s="244">
        <v>0</v>
      </c>
      <c r="R167" s="244">
        <f>Q167*H167</f>
        <v>0</v>
      </c>
      <c r="S167" s="244">
        <v>0</v>
      </c>
      <c r="T167" s="24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46" t="s">
        <v>208</v>
      </c>
      <c r="AT167" s="246" t="s">
        <v>270</v>
      </c>
      <c r="AU167" s="246" t="s">
        <v>87</v>
      </c>
      <c r="AY167" s="14" t="s">
        <v>177</v>
      </c>
      <c r="BE167" s="247">
        <f>IF(N167="základná",J167,0)</f>
        <v>0</v>
      </c>
      <c r="BF167" s="247">
        <f>IF(N167="znížená",J167,0)</f>
        <v>0</v>
      </c>
      <c r="BG167" s="247">
        <f>IF(N167="zákl. prenesená",J167,0)</f>
        <v>0</v>
      </c>
      <c r="BH167" s="247">
        <f>IF(N167="zníž. prenesená",J167,0)</f>
        <v>0</v>
      </c>
      <c r="BI167" s="247">
        <f>IF(N167="nulová",J167,0)</f>
        <v>0</v>
      </c>
      <c r="BJ167" s="14" t="s">
        <v>87</v>
      </c>
      <c r="BK167" s="247">
        <f>ROUND(I167*H167,2)</f>
        <v>0</v>
      </c>
      <c r="BL167" s="14" t="s">
        <v>183</v>
      </c>
      <c r="BM167" s="246" t="s">
        <v>3270</v>
      </c>
    </row>
    <row r="168" s="2" customFormat="1" ht="24.15" customHeight="1">
      <c r="A168" s="35"/>
      <c r="B168" s="36"/>
      <c r="C168" s="234" t="s">
        <v>307</v>
      </c>
      <c r="D168" s="234" t="s">
        <v>179</v>
      </c>
      <c r="E168" s="235" t="s">
        <v>3271</v>
      </c>
      <c r="F168" s="236" t="s">
        <v>3272</v>
      </c>
      <c r="G168" s="237" t="s">
        <v>371</v>
      </c>
      <c r="H168" s="238">
        <v>4</v>
      </c>
      <c r="I168" s="239"/>
      <c r="J168" s="240">
        <f>ROUND(I168*H168,2)</f>
        <v>0</v>
      </c>
      <c r="K168" s="241"/>
      <c r="L168" s="41"/>
      <c r="M168" s="242" t="s">
        <v>1</v>
      </c>
      <c r="N168" s="243" t="s">
        <v>40</v>
      </c>
      <c r="O168" s="94"/>
      <c r="P168" s="244">
        <f>O168*H168</f>
        <v>0</v>
      </c>
      <c r="Q168" s="244">
        <v>0</v>
      </c>
      <c r="R168" s="244">
        <f>Q168*H168</f>
        <v>0</v>
      </c>
      <c r="S168" s="244">
        <v>0</v>
      </c>
      <c r="T168" s="24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46" t="s">
        <v>183</v>
      </c>
      <c r="AT168" s="246" t="s">
        <v>179</v>
      </c>
      <c r="AU168" s="246" t="s">
        <v>87</v>
      </c>
      <c r="AY168" s="14" t="s">
        <v>177</v>
      </c>
      <c r="BE168" s="247">
        <f>IF(N168="základná",J168,0)</f>
        <v>0</v>
      </c>
      <c r="BF168" s="247">
        <f>IF(N168="znížená",J168,0)</f>
        <v>0</v>
      </c>
      <c r="BG168" s="247">
        <f>IF(N168="zákl. prenesená",J168,0)</f>
        <v>0</v>
      </c>
      <c r="BH168" s="247">
        <f>IF(N168="zníž. prenesená",J168,0)</f>
        <v>0</v>
      </c>
      <c r="BI168" s="247">
        <f>IF(N168="nulová",J168,0)</f>
        <v>0</v>
      </c>
      <c r="BJ168" s="14" t="s">
        <v>87</v>
      </c>
      <c r="BK168" s="247">
        <f>ROUND(I168*H168,2)</f>
        <v>0</v>
      </c>
      <c r="BL168" s="14" t="s">
        <v>183</v>
      </c>
      <c r="BM168" s="246" t="s">
        <v>3273</v>
      </c>
    </row>
    <row r="169" s="2" customFormat="1" ht="16.5" customHeight="1">
      <c r="A169" s="35"/>
      <c r="B169" s="36"/>
      <c r="C169" s="248" t="s">
        <v>311</v>
      </c>
      <c r="D169" s="248" t="s">
        <v>270</v>
      </c>
      <c r="E169" s="249" t="s">
        <v>3274</v>
      </c>
      <c r="F169" s="250" t="s">
        <v>3275</v>
      </c>
      <c r="G169" s="251" t="s">
        <v>371</v>
      </c>
      <c r="H169" s="252">
        <v>15</v>
      </c>
      <c r="I169" s="253"/>
      <c r="J169" s="254">
        <f>ROUND(I169*H169,2)</f>
        <v>0</v>
      </c>
      <c r="K169" s="255"/>
      <c r="L169" s="256"/>
      <c r="M169" s="257" t="s">
        <v>1</v>
      </c>
      <c r="N169" s="258" t="s">
        <v>40</v>
      </c>
      <c r="O169" s="94"/>
      <c r="P169" s="244">
        <f>O169*H169</f>
        <v>0</v>
      </c>
      <c r="Q169" s="244">
        <v>0</v>
      </c>
      <c r="R169" s="244">
        <f>Q169*H169</f>
        <v>0</v>
      </c>
      <c r="S169" s="244">
        <v>0</v>
      </c>
      <c r="T169" s="24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46" t="s">
        <v>208</v>
      </c>
      <c r="AT169" s="246" t="s">
        <v>270</v>
      </c>
      <c r="AU169" s="246" t="s">
        <v>87</v>
      </c>
      <c r="AY169" s="14" t="s">
        <v>177</v>
      </c>
      <c r="BE169" s="247">
        <f>IF(N169="základná",J169,0)</f>
        <v>0</v>
      </c>
      <c r="BF169" s="247">
        <f>IF(N169="znížená",J169,0)</f>
        <v>0</v>
      </c>
      <c r="BG169" s="247">
        <f>IF(N169="zákl. prenesená",J169,0)</f>
        <v>0</v>
      </c>
      <c r="BH169" s="247">
        <f>IF(N169="zníž. prenesená",J169,0)</f>
        <v>0</v>
      </c>
      <c r="BI169" s="247">
        <f>IF(N169="nulová",J169,0)</f>
        <v>0</v>
      </c>
      <c r="BJ169" s="14" t="s">
        <v>87</v>
      </c>
      <c r="BK169" s="247">
        <f>ROUND(I169*H169,2)</f>
        <v>0</v>
      </c>
      <c r="BL169" s="14" t="s">
        <v>183</v>
      </c>
      <c r="BM169" s="246" t="s">
        <v>3276</v>
      </c>
    </row>
    <row r="170" s="2" customFormat="1" ht="16.5" customHeight="1">
      <c r="A170" s="35"/>
      <c r="B170" s="36"/>
      <c r="C170" s="248" t="s">
        <v>315</v>
      </c>
      <c r="D170" s="248" t="s">
        <v>270</v>
      </c>
      <c r="E170" s="249" t="s">
        <v>3277</v>
      </c>
      <c r="F170" s="250" t="s">
        <v>3278</v>
      </c>
      <c r="G170" s="251" t="s">
        <v>371</v>
      </c>
      <c r="H170" s="252">
        <v>4</v>
      </c>
      <c r="I170" s="253"/>
      <c r="J170" s="254">
        <f>ROUND(I170*H170,2)</f>
        <v>0</v>
      </c>
      <c r="K170" s="255"/>
      <c r="L170" s="256"/>
      <c r="M170" s="257" t="s">
        <v>1</v>
      </c>
      <c r="N170" s="258" t="s">
        <v>40</v>
      </c>
      <c r="O170" s="94"/>
      <c r="P170" s="244">
        <f>O170*H170</f>
        <v>0</v>
      </c>
      <c r="Q170" s="244">
        <v>0</v>
      </c>
      <c r="R170" s="244">
        <f>Q170*H170</f>
        <v>0</v>
      </c>
      <c r="S170" s="244">
        <v>0</v>
      </c>
      <c r="T170" s="24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46" t="s">
        <v>208</v>
      </c>
      <c r="AT170" s="246" t="s">
        <v>270</v>
      </c>
      <c r="AU170" s="246" t="s">
        <v>87</v>
      </c>
      <c r="AY170" s="14" t="s">
        <v>177</v>
      </c>
      <c r="BE170" s="247">
        <f>IF(N170="základná",J170,0)</f>
        <v>0</v>
      </c>
      <c r="BF170" s="247">
        <f>IF(N170="znížená",J170,0)</f>
        <v>0</v>
      </c>
      <c r="BG170" s="247">
        <f>IF(N170="zákl. prenesená",J170,0)</f>
        <v>0</v>
      </c>
      <c r="BH170" s="247">
        <f>IF(N170="zníž. prenesená",J170,0)</f>
        <v>0</v>
      </c>
      <c r="BI170" s="247">
        <f>IF(N170="nulová",J170,0)</f>
        <v>0</v>
      </c>
      <c r="BJ170" s="14" t="s">
        <v>87</v>
      </c>
      <c r="BK170" s="247">
        <f>ROUND(I170*H170,2)</f>
        <v>0</v>
      </c>
      <c r="BL170" s="14" t="s">
        <v>183</v>
      </c>
      <c r="BM170" s="246" t="s">
        <v>3279</v>
      </c>
    </row>
    <row r="171" s="2" customFormat="1" ht="16.5" customHeight="1">
      <c r="A171" s="35"/>
      <c r="B171" s="36"/>
      <c r="C171" s="248" t="s">
        <v>319</v>
      </c>
      <c r="D171" s="248" t="s">
        <v>270</v>
      </c>
      <c r="E171" s="249" t="s">
        <v>3280</v>
      </c>
      <c r="F171" s="250" t="s">
        <v>3281</v>
      </c>
      <c r="G171" s="251" t="s">
        <v>371</v>
      </c>
      <c r="H171" s="252">
        <v>10</v>
      </c>
      <c r="I171" s="253"/>
      <c r="J171" s="254">
        <f>ROUND(I171*H171,2)</f>
        <v>0</v>
      </c>
      <c r="K171" s="255"/>
      <c r="L171" s="256"/>
      <c r="M171" s="257" t="s">
        <v>1</v>
      </c>
      <c r="N171" s="258" t="s">
        <v>40</v>
      </c>
      <c r="O171" s="94"/>
      <c r="P171" s="244">
        <f>O171*H171</f>
        <v>0</v>
      </c>
      <c r="Q171" s="244">
        <v>0</v>
      </c>
      <c r="R171" s="244">
        <f>Q171*H171</f>
        <v>0</v>
      </c>
      <c r="S171" s="244">
        <v>0</v>
      </c>
      <c r="T171" s="24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46" t="s">
        <v>208</v>
      </c>
      <c r="AT171" s="246" t="s">
        <v>270</v>
      </c>
      <c r="AU171" s="246" t="s">
        <v>87</v>
      </c>
      <c r="AY171" s="14" t="s">
        <v>177</v>
      </c>
      <c r="BE171" s="247">
        <f>IF(N171="základná",J171,0)</f>
        <v>0</v>
      </c>
      <c r="BF171" s="247">
        <f>IF(N171="znížená",J171,0)</f>
        <v>0</v>
      </c>
      <c r="BG171" s="247">
        <f>IF(N171="zákl. prenesená",J171,0)</f>
        <v>0</v>
      </c>
      <c r="BH171" s="247">
        <f>IF(N171="zníž. prenesená",J171,0)</f>
        <v>0</v>
      </c>
      <c r="BI171" s="247">
        <f>IF(N171="nulová",J171,0)</f>
        <v>0</v>
      </c>
      <c r="BJ171" s="14" t="s">
        <v>87</v>
      </c>
      <c r="BK171" s="247">
        <f>ROUND(I171*H171,2)</f>
        <v>0</v>
      </c>
      <c r="BL171" s="14" t="s">
        <v>183</v>
      </c>
      <c r="BM171" s="246" t="s">
        <v>3282</v>
      </c>
    </row>
    <row r="172" s="2" customFormat="1" ht="37.8" customHeight="1">
      <c r="A172" s="35"/>
      <c r="B172" s="36"/>
      <c r="C172" s="234" t="s">
        <v>323</v>
      </c>
      <c r="D172" s="234" t="s">
        <v>179</v>
      </c>
      <c r="E172" s="235" t="s">
        <v>3283</v>
      </c>
      <c r="F172" s="236" t="s">
        <v>3284</v>
      </c>
      <c r="G172" s="237" t="s">
        <v>182</v>
      </c>
      <c r="H172" s="238">
        <v>95</v>
      </c>
      <c r="I172" s="239"/>
      <c r="J172" s="240">
        <f>ROUND(I172*H172,2)</f>
        <v>0</v>
      </c>
      <c r="K172" s="241"/>
      <c r="L172" s="41"/>
      <c r="M172" s="242" t="s">
        <v>1</v>
      </c>
      <c r="N172" s="243" t="s">
        <v>40</v>
      </c>
      <c r="O172" s="94"/>
      <c r="P172" s="244">
        <f>O172*H172</f>
        <v>0</v>
      </c>
      <c r="Q172" s="244">
        <v>0</v>
      </c>
      <c r="R172" s="244">
        <f>Q172*H172</f>
        <v>0</v>
      </c>
      <c r="S172" s="244">
        <v>0</v>
      </c>
      <c r="T172" s="24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46" t="s">
        <v>183</v>
      </c>
      <c r="AT172" s="246" t="s">
        <v>179</v>
      </c>
      <c r="AU172" s="246" t="s">
        <v>87</v>
      </c>
      <c r="AY172" s="14" t="s">
        <v>177</v>
      </c>
      <c r="BE172" s="247">
        <f>IF(N172="základná",J172,0)</f>
        <v>0</v>
      </c>
      <c r="BF172" s="247">
        <f>IF(N172="znížená",J172,0)</f>
        <v>0</v>
      </c>
      <c r="BG172" s="247">
        <f>IF(N172="zákl. prenesená",J172,0)</f>
        <v>0</v>
      </c>
      <c r="BH172" s="247">
        <f>IF(N172="zníž. prenesená",J172,0)</f>
        <v>0</v>
      </c>
      <c r="BI172" s="247">
        <f>IF(N172="nulová",J172,0)</f>
        <v>0</v>
      </c>
      <c r="BJ172" s="14" t="s">
        <v>87</v>
      </c>
      <c r="BK172" s="247">
        <f>ROUND(I172*H172,2)</f>
        <v>0</v>
      </c>
      <c r="BL172" s="14" t="s">
        <v>183</v>
      </c>
      <c r="BM172" s="246" t="s">
        <v>3285</v>
      </c>
    </row>
    <row r="173" s="2" customFormat="1" ht="37.8" customHeight="1">
      <c r="A173" s="35"/>
      <c r="B173" s="36"/>
      <c r="C173" s="234" t="s">
        <v>327</v>
      </c>
      <c r="D173" s="234" t="s">
        <v>179</v>
      </c>
      <c r="E173" s="235" t="s">
        <v>3286</v>
      </c>
      <c r="F173" s="236" t="s">
        <v>3287</v>
      </c>
      <c r="G173" s="237" t="s">
        <v>223</v>
      </c>
      <c r="H173" s="238">
        <v>1</v>
      </c>
      <c r="I173" s="239"/>
      <c r="J173" s="240">
        <f>ROUND(I173*H173,2)</f>
        <v>0</v>
      </c>
      <c r="K173" s="241"/>
      <c r="L173" s="41"/>
      <c r="M173" s="242" t="s">
        <v>1</v>
      </c>
      <c r="N173" s="243" t="s">
        <v>40</v>
      </c>
      <c r="O173" s="94"/>
      <c r="P173" s="244">
        <f>O173*H173</f>
        <v>0</v>
      </c>
      <c r="Q173" s="244">
        <v>0</v>
      </c>
      <c r="R173" s="244">
        <f>Q173*H173</f>
        <v>0</v>
      </c>
      <c r="S173" s="244">
        <v>0</v>
      </c>
      <c r="T173" s="24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46" t="s">
        <v>183</v>
      </c>
      <c r="AT173" s="246" t="s">
        <v>179</v>
      </c>
      <c r="AU173" s="246" t="s">
        <v>87</v>
      </c>
      <c r="AY173" s="14" t="s">
        <v>177</v>
      </c>
      <c r="BE173" s="247">
        <f>IF(N173="základná",J173,0)</f>
        <v>0</v>
      </c>
      <c r="BF173" s="247">
        <f>IF(N173="znížená",J173,0)</f>
        <v>0</v>
      </c>
      <c r="BG173" s="247">
        <f>IF(N173="zákl. prenesená",J173,0)</f>
        <v>0</v>
      </c>
      <c r="BH173" s="247">
        <f>IF(N173="zníž. prenesená",J173,0)</f>
        <v>0</v>
      </c>
      <c r="BI173" s="247">
        <f>IF(N173="nulová",J173,0)</f>
        <v>0</v>
      </c>
      <c r="BJ173" s="14" t="s">
        <v>87</v>
      </c>
      <c r="BK173" s="247">
        <f>ROUND(I173*H173,2)</f>
        <v>0</v>
      </c>
      <c r="BL173" s="14" t="s">
        <v>183</v>
      </c>
      <c r="BM173" s="246" t="s">
        <v>3288</v>
      </c>
    </row>
    <row r="174" s="2" customFormat="1" ht="24.15" customHeight="1">
      <c r="A174" s="35"/>
      <c r="B174" s="36"/>
      <c r="C174" s="234" t="s">
        <v>331</v>
      </c>
      <c r="D174" s="234" t="s">
        <v>179</v>
      </c>
      <c r="E174" s="235" t="s">
        <v>3289</v>
      </c>
      <c r="F174" s="236" t="s">
        <v>3290</v>
      </c>
      <c r="G174" s="237" t="s">
        <v>182</v>
      </c>
      <c r="H174" s="238">
        <v>95</v>
      </c>
      <c r="I174" s="239"/>
      <c r="J174" s="240">
        <f>ROUND(I174*H174,2)</f>
        <v>0</v>
      </c>
      <c r="K174" s="241"/>
      <c r="L174" s="41"/>
      <c r="M174" s="242" t="s">
        <v>1</v>
      </c>
      <c r="N174" s="243" t="s">
        <v>40</v>
      </c>
      <c r="O174" s="94"/>
      <c r="P174" s="244">
        <f>O174*H174</f>
        <v>0</v>
      </c>
      <c r="Q174" s="244">
        <v>0</v>
      </c>
      <c r="R174" s="244">
        <f>Q174*H174</f>
        <v>0</v>
      </c>
      <c r="S174" s="244">
        <v>0</v>
      </c>
      <c r="T174" s="24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46" t="s">
        <v>183</v>
      </c>
      <c r="AT174" s="246" t="s">
        <v>179</v>
      </c>
      <c r="AU174" s="246" t="s">
        <v>87</v>
      </c>
      <c r="AY174" s="14" t="s">
        <v>177</v>
      </c>
      <c r="BE174" s="247">
        <f>IF(N174="základná",J174,0)</f>
        <v>0</v>
      </c>
      <c r="BF174" s="247">
        <f>IF(N174="znížená",J174,0)</f>
        <v>0</v>
      </c>
      <c r="BG174" s="247">
        <f>IF(N174="zákl. prenesená",J174,0)</f>
        <v>0</v>
      </c>
      <c r="BH174" s="247">
        <f>IF(N174="zníž. prenesená",J174,0)</f>
        <v>0</v>
      </c>
      <c r="BI174" s="247">
        <f>IF(N174="nulová",J174,0)</f>
        <v>0</v>
      </c>
      <c r="BJ174" s="14" t="s">
        <v>87</v>
      </c>
      <c r="BK174" s="247">
        <f>ROUND(I174*H174,2)</f>
        <v>0</v>
      </c>
      <c r="BL174" s="14" t="s">
        <v>183</v>
      </c>
      <c r="BM174" s="246" t="s">
        <v>3291</v>
      </c>
    </row>
    <row r="175" s="2" customFormat="1" ht="24.15" customHeight="1">
      <c r="A175" s="35"/>
      <c r="B175" s="36"/>
      <c r="C175" s="234" t="s">
        <v>335</v>
      </c>
      <c r="D175" s="234" t="s">
        <v>179</v>
      </c>
      <c r="E175" s="235" t="s">
        <v>3292</v>
      </c>
      <c r="F175" s="236" t="s">
        <v>3293</v>
      </c>
      <c r="G175" s="237" t="s">
        <v>223</v>
      </c>
      <c r="H175" s="238">
        <v>1</v>
      </c>
      <c r="I175" s="239"/>
      <c r="J175" s="240">
        <f>ROUND(I175*H175,2)</f>
        <v>0</v>
      </c>
      <c r="K175" s="241"/>
      <c r="L175" s="41"/>
      <c r="M175" s="242" t="s">
        <v>1</v>
      </c>
      <c r="N175" s="243" t="s">
        <v>40</v>
      </c>
      <c r="O175" s="94"/>
      <c r="P175" s="244">
        <f>O175*H175</f>
        <v>0</v>
      </c>
      <c r="Q175" s="244">
        <v>0</v>
      </c>
      <c r="R175" s="244">
        <f>Q175*H175</f>
        <v>0</v>
      </c>
      <c r="S175" s="244">
        <v>0</v>
      </c>
      <c r="T175" s="24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46" t="s">
        <v>183</v>
      </c>
      <c r="AT175" s="246" t="s">
        <v>179</v>
      </c>
      <c r="AU175" s="246" t="s">
        <v>87</v>
      </c>
      <c r="AY175" s="14" t="s">
        <v>177</v>
      </c>
      <c r="BE175" s="247">
        <f>IF(N175="základná",J175,0)</f>
        <v>0</v>
      </c>
      <c r="BF175" s="247">
        <f>IF(N175="znížená",J175,0)</f>
        <v>0</v>
      </c>
      <c r="BG175" s="247">
        <f>IF(N175="zákl. prenesená",J175,0)</f>
        <v>0</v>
      </c>
      <c r="BH175" s="247">
        <f>IF(N175="zníž. prenesená",J175,0)</f>
        <v>0</v>
      </c>
      <c r="BI175" s="247">
        <f>IF(N175="nulová",J175,0)</f>
        <v>0</v>
      </c>
      <c r="BJ175" s="14" t="s">
        <v>87</v>
      </c>
      <c r="BK175" s="247">
        <f>ROUND(I175*H175,2)</f>
        <v>0</v>
      </c>
      <c r="BL175" s="14" t="s">
        <v>183</v>
      </c>
      <c r="BM175" s="246" t="s">
        <v>3294</v>
      </c>
    </row>
    <row r="176" s="2" customFormat="1" ht="33" customHeight="1">
      <c r="A176" s="35"/>
      <c r="B176" s="36"/>
      <c r="C176" s="234" t="s">
        <v>339</v>
      </c>
      <c r="D176" s="234" t="s">
        <v>179</v>
      </c>
      <c r="E176" s="235" t="s">
        <v>3295</v>
      </c>
      <c r="F176" s="236" t="s">
        <v>3296</v>
      </c>
      <c r="G176" s="237" t="s">
        <v>182</v>
      </c>
      <c r="H176" s="238">
        <v>258</v>
      </c>
      <c r="I176" s="239"/>
      <c r="J176" s="240">
        <f>ROUND(I176*H176,2)</f>
        <v>0</v>
      </c>
      <c r="K176" s="241"/>
      <c r="L176" s="41"/>
      <c r="M176" s="242" t="s">
        <v>1</v>
      </c>
      <c r="N176" s="243" t="s">
        <v>40</v>
      </c>
      <c r="O176" s="94"/>
      <c r="P176" s="244">
        <f>O176*H176</f>
        <v>0</v>
      </c>
      <c r="Q176" s="244">
        <v>0</v>
      </c>
      <c r="R176" s="244">
        <f>Q176*H176</f>
        <v>0</v>
      </c>
      <c r="S176" s="244">
        <v>0</v>
      </c>
      <c r="T176" s="24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46" t="s">
        <v>183</v>
      </c>
      <c r="AT176" s="246" t="s">
        <v>179</v>
      </c>
      <c r="AU176" s="246" t="s">
        <v>87</v>
      </c>
      <c r="AY176" s="14" t="s">
        <v>177</v>
      </c>
      <c r="BE176" s="247">
        <f>IF(N176="základná",J176,0)</f>
        <v>0</v>
      </c>
      <c r="BF176" s="247">
        <f>IF(N176="znížená",J176,0)</f>
        <v>0</v>
      </c>
      <c r="BG176" s="247">
        <f>IF(N176="zákl. prenesená",J176,0)</f>
        <v>0</v>
      </c>
      <c r="BH176" s="247">
        <f>IF(N176="zníž. prenesená",J176,0)</f>
        <v>0</v>
      </c>
      <c r="BI176" s="247">
        <f>IF(N176="nulová",J176,0)</f>
        <v>0</v>
      </c>
      <c r="BJ176" s="14" t="s">
        <v>87</v>
      </c>
      <c r="BK176" s="247">
        <f>ROUND(I176*H176,2)</f>
        <v>0</v>
      </c>
      <c r="BL176" s="14" t="s">
        <v>183</v>
      </c>
      <c r="BM176" s="246" t="s">
        <v>3297</v>
      </c>
    </row>
    <row r="177" s="2" customFormat="1" ht="24.15" customHeight="1">
      <c r="A177" s="35"/>
      <c r="B177" s="36"/>
      <c r="C177" s="248" t="s">
        <v>343</v>
      </c>
      <c r="D177" s="248" t="s">
        <v>270</v>
      </c>
      <c r="E177" s="249" t="s">
        <v>3298</v>
      </c>
      <c r="F177" s="250" t="s">
        <v>3299</v>
      </c>
      <c r="G177" s="251" t="s">
        <v>371</v>
      </c>
      <c r="H177" s="252">
        <v>136.34999999999999</v>
      </c>
      <c r="I177" s="253"/>
      <c r="J177" s="254">
        <f>ROUND(I177*H177,2)</f>
        <v>0</v>
      </c>
      <c r="K177" s="255"/>
      <c r="L177" s="256"/>
      <c r="M177" s="257" t="s">
        <v>1</v>
      </c>
      <c r="N177" s="258" t="s">
        <v>40</v>
      </c>
      <c r="O177" s="94"/>
      <c r="P177" s="244">
        <f>O177*H177</f>
        <v>0</v>
      </c>
      <c r="Q177" s="244">
        <v>0</v>
      </c>
      <c r="R177" s="244">
        <f>Q177*H177</f>
        <v>0</v>
      </c>
      <c r="S177" s="244">
        <v>0</v>
      </c>
      <c r="T177" s="24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46" t="s">
        <v>208</v>
      </c>
      <c r="AT177" s="246" t="s">
        <v>270</v>
      </c>
      <c r="AU177" s="246" t="s">
        <v>87</v>
      </c>
      <c r="AY177" s="14" t="s">
        <v>177</v>
      </c>
      <c r="BE177" s="247">
        <f>IF(N177="základná",J177,0)</f>
        <v>0</v>
      </c>
      <c r="BF177" s="247">
        <f>IF(N177="znížená",J177,0)</f>
        <v>0</v>
      </c>
      <c r="BG177" s="247">
        <f>IF(N177="zákl. prenesená",J177,0)</f>
        <v>0</v>
      </c>
      <c r="BH177" s="247">
        <f>IF(N177="zníž. prenesená",J177,0)</f>
        <v>0</v>
      </c>
      <c r="BI177" s="247">
        <f>IF(N177="nulová",J177,0)</f>
        <v>0</v>
      </c>
      <c r="BJ177" s="14" t="s">
        <v>87</v>
      </c>
      <c r="BK177" s="247">
        <f>ROUND(I177*H177,2)</f>
        <v>0</v>
      </c>
      <c r="BL177" s="14" t="s">
        <v>183</v>
      </c>
      <c r="BM177" s="246" t="s">
        <v>3300</v>
      </c>
    </row>
    <row r="178" s="2" customFormat="1" ht="24.15" customHeight="1">
      <c r="A178" s="35"/>
      <c r="B178" s="36"/>
      <c r="C178" s="248" t="s">
        <v>347</v>
      </c>
      <c r="D178" s="248" t="s">
        <v>270</v>
      </c>
      <c r="E178" s="249" t="s">
        <v>3301</v>
      </c>
      <c r="F178" s="250" t="s">
        <v>3302</v>
      </c>
      <c r="G178" s="251" t="s">
        <v>371</v>
      </c>
      <c r="H178" s="252">
        <v>124.23</v>
      </c>
      <c r="I178" s="253"/>
      <c r="J178" s="254">
        <f>ROUND(I178*H178,2)</f>
        <v>0</v>
      </c>
      <c r="K178" s="255"/>
      <c r="L178" s="256"/>
      <c r="M178" s="257" t="s">
        <v>1</v>
      </c>
      <c r="N178" s="258" t="s">
        <v>40</v>
      </c>
      <c r="O178" s="94"/>
      <c r="P178" s="244">
        <f>O178*H178</f>
        <v>0</v>
      </c>
      <c r="Q178" s="244">
        <v>0</v>
      </c>
      <c r="R178" s="244">
        <f>Q178*H178</f>
        <v>0</v>
      </c>
      <c r="S178" s="244">
        <v>0</v>
      </c>
      <c r="T178" s="24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46" t="s">
        <v>208</v>
      </c>
      <c r="AT178" s="246" t="s">
        <v>270</v>
      </c>
      <c r="AU178" s="246" t="s">
        <v>87</v>
      </c>
      <c r="AY178" s="14" t="s">
        <v>177</v>
      </c>
      <c r="BE178" s="247">
        <f>IF(N178="základná",J178,0)</f>
        <v>0</v>
      </c>
      <c r="BF178" s="247">
        <f>IF(N178="znížená",J178,0)</f>
        <v>0</v>
      </c>
      <c r="BG178" s="247">
        <f>IF(N178="zákl. prenesená",J178,0)</f>
        <v>0</v>
      </c>
      <c r="BH178" s="247">
        <f>IF(N178="zníž. prenesená",J178,0)</f>
        <v>0</v>
      </c>
      <c r="BI178" s="247">
        <f>IF(N178="nulová",J178,0)</f>
        <v>0</v>
      </c>
      <c r="BJ178" s="14" t="s">
        <v>87</v>
      </c>
      <c r="BK178" s="247">
        <f>ROUND(I178*H178,2)</f>
        <v>0</v>
      </c>
      <c r="BL178" s="14" t="s">
        <v>183</v>
      </c>
      <c r="BM178" s="246" t="s">
        <v>3303</v>
      </c>
    </row>
    <row r="179" s="2" customFormat="1" ht="37.8" customHeight="1">
      <c r="A179" s="35"/>
      <c r="B179" s="36"/>
      <c r="C179" s="234" t="s">
        <v>352</v>
      </c>
      <c r="D179" s="234" t="s">
        <v>179</v>
      </c>
      <c r="E179" s="235" t="s">
        <v>3304</v>
      </c>
      <c r="F179" s="236" t="s">
        <v>727</v>
      </c>
      <c r="G179" s="237" t="s">
        <v>182</v>
      </c>
      <c r="H179" s="238">
        <v>208</v>
      </c>
      <c r="I179" s="239"/>
      <c r="J179" s="240">
        <f>ROUND(I179*H179,2)</f>
        <v>0</v>
      </c>
      <c r="K179" s="241"/>
      <c r="L179" s="41"/>
      <c r="M179" s="242" t="s">
        <v>1</v>
      </c>
      <c r="N179" s="243" t="s">
        <v>40</v>
      </c>
      <c r="O179" s="94"/>
      <c r="P179" s="244">
        <f>O179*H179</f>
        <v>0</v>
      </c>
      <c r="Q179" s="244">
        <v>0</v>
      </c>
      <c r="R179" s="244">
        <f>Q179*H179</f>
        <v>0</v>
      </c>
      <c r="S179" s="244">
        <v>0</v>
      </c>
      <c r="T179" s="24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46" t="s">
        <v>183</v>
      </c>
      <c r="AT179" s="246" t="s">
        <v>179</v>
      </c>
      <c r="AU179" s="246" t="s">
        <v>87</v>
      </c>
      <c r="AY179" s="14" t="s">
        <v>177</v>
      </c>
      <c r="BE179" s="247">
        <f>IF(N179="základná",J179,0)</f>
        <v>0</v>
      </c>
      <c r="BF179" s="247">
        <f>IF(N179="znížená",J179,0)</f>
        <v>0</v>
      </c>
      <c r="BG179" s="247">
        <f>IF(N179="zákl. prenesená",J179,0)</f>
        <v>0</v>
      </c>
      <c r="BH179" s="247">
        <f>IF(N179="zníž. prenesená",J179,0)</f>
        <v>0</v>
      </c>
      <c r="BI179" s="247">
        <f>IF(N179="nulová",J179,0)</f>
        <v>0</v>
      </c>
      <c r="BJ179" s="14" t="s">
        <v>87</v>
      </c>
      <c r="BK179" s="247">
        <f>ROUND(I179*H179,2)</f>
        <v>0</v>
      </c>
      <c r="BL179" s="14" t="s">
        <v>183</v>
      </c>
      <c r="BM179" s="246" t="s">
        <v>3305</v>
      </c>
    </row>
    <row r="180" s="2" customFormat="1" ht="16.5" customHeight="1">
      <c r="A180" s="35"/>
      <c r="B180" s="36"/>
      <c r="C180" s="248" t="s">
        <v>356</v>
      </c>
      <c r="D180" s="248" t="s">
        <v>270</v>
      </c>
      <c r="E180" s="249" t="s">
        <v>3306</v>
      </c>
      <c r="F180" s="250" t="s">
        <v>3307</v>
      </c>
      <c r="G180" s="251" t="s">
        <v>371</v>
      </c>
      <c r="H180" s="252">
        <v>210.08000000000001</v>
      </c>
      <c r="I180" s="253"/>
      <c r="J180" s="254">
        <f>ROUND(I180*H180,2)</f>
        <v>0</v>
      </c>
      <c r="K180" s="255"/>
      <c r="L180" s="256"/>
      <c r="M180" s="257" t="s">
        <v>1</v>
      </c>
      <c r="N180" s="258" t="s">
        <v>40</v>
      </c>
      <c r="O180" s="94"/>
      <c r="P180" s="244">
        <f>O180*H180</f>
        <v>0</v>
      </c>
      <c r="Q180" s="244">
        <v>0</v>
      </c>
      <c r="R180" s="244">
        <f>Q180*H180</f>
        <v>0</v>
      </c>
      <c r="S180" s="244">
        <v>0</v>
      </c>
      <c r="T180" s="24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46" t="s">
        <v>208</v>
      </c>
      <c r="AT180" s="246" t="s">
        <v>270</v>
      </c>
      <c r="AU180" s="246" t="s">
        <v>87</v>
      </c>
      <c r="AY180" s="14" t="s">
        <v>177</v>
      </c>
      <c r="BE180" s="247">
        <f>IF(N180="základná",J180,0)</f>
        <v>0</v>
      </c>
      <c r="BF180" s="247">
        <f>IF(N180="znížená",J180,0)</f>
        <v>0</v>
      </c>
      <c r="BG180" s="247">
        <f>IF(N180="zákl. prenesená",J180,0)</f>
        <v>0</v>
      </c>
      <c r="BH180" s="247">
        <f>IF(N180="zníž. prenesená",J180,0)</f>
        <v>0</v>
      </c>
      <c r="BI180" s="247">
        <f>IF(N180="nulová",J180,0)</f>
        <v>0</v>
      </c>
      <c r="BJ180" s="14" t="s">
        <v>87</v>
      </c>
      <c r="BK180" s="247">
        <f>ROUND(I180*H180,2)</f>
        <v>0</v>
      </c>
      <c r="BL180" s="14" t="s">
        <v>183</v>
      </c>
      <c r="BM180" s="246" t="s">
        <v>3308</v>
      </c>
    </row>
    <row r="181" s="2" customFormat="1" ht="24.15" customHeight="1">
      <c r="A181" s="35"/>
      <c r="B181" s="36"/>
      <c r="C181" s="234" t="s">
        <v>360</v>
      </c>
      <c r="D181" s="234" t="s">
        <v>179</v>
      </c>
      <c r="E181" s="235" t="s">
        <v>3309</v>
      </c>
      <c r="F181" s="236" t="s">
        <v>3310</v>
      </c>
      <c r="G181" s="237" t="s">
        <v>182</v>
      </c>
      <c r="H181" s="238">
        <v>111.7</v>
      </c>
      <c r="I181" s="239"/>
      <c r="J181" s="240">
        <f>ROUND(I181*H181,2)</f>
        <v>0</v>
      </c>
      <c r="K181" s="241"/>
      <c r="L181" s="41"/>
      <c r="M181" s="242" t="s">
        <v>1</v>
      </c>
      <c r="N181" s="243" t="s">
        <v>40</v>
      </c>
      <c r="O181" s="94"/>
      <c r="P181" s="244">
        <f>O181*H181</f>
        <v>0</v>
      </c>
      <c r="Q181" s="244">
        <v>0</v>
      </c>
      <c r="R181" s="244">
        <f>Q181*H181</f>
        <v>0</v>
      </c>
      <c r="S181" s="244">
        <v>0</v>
      </c>
      <c r="T181" s="24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46" t="s">
        <v>183</v>
      </c>
      <c r="AT181" s="246" t="s">
        <v>179</v>
      </c>
      <c r="AU181" s="246" t="s">
        <v>87</v>
      </c>
      <c r="AY181" s="14" t="s">
        <v>177</v>
      </c>
      <c r="BE181" s="247">
        <f>IF(N181="základná",J181,0)</f>
        <v>0</v>
      </c>
      <c r="BF181" s="247">
        <f>IF(N181="znížená",J181,0)</f>
        <v>0</v>
      </c>
      <c r="BG181" s="247">
        <f>IF(N181="zákl. prenesená",J181,0)</f>
        <v>0</v>
      </c>
      <c r="BH181" s="247">
        <f>IF(N181="zníž. prenesená",J181,0)</f>
        <v>0</v>
      </c>
      <c r="BI181" s="247">
        <f>IF(N181="nulová",J181,0)</f>
        <v>0</v>
      </c>
      <c r="BJ181" s="14" t="s">
        <v>87</v>
      </c>
      <c r="BK181" s="247">
        <f>ROUND(I181*H181,2)</f>
        <v>0</v>
      </c>
      <c r="BL181" s="14" t="s">
        <v>183</v>
      </c>
      <c r="BM181" s="246" t="s">
        <v>3311</v>
      </c>
    </row>
    <row r="182" s="2" customFormat="1" ht="24.15" customHeight="1">
      <c r="A182" s="35"/>
      <c r="B182" s="36"/>
      <c r="C182" s="234" t="s">
        <v>364</v>
      </c>
      <c r="D182" s="234" t="s">
        <v>179</v>
      </c>
      <c r="E182" s="235" t="s">
        <v>3312</v>
      </c>
      <c r="F182" s="236" t="s">
        <v>3313</v>
      </c>
      <c r="G182" s="237" t="s">
        <v>182</v>
      </c>
      <c r="H182" s="238">
        <v>2.7000000000000002</v>
      </c>
      <c r="I182" s="239"/>
      <c r="J182" s="240">
        <f>ROUND(I182*H182,2)</f>
        <v>0</v>
      </c>
      <c r="K182" s="241"/>
      <c r="L182" s="41"/>
      <c r="M182" s="242" t="s">
        <v>1</v>
      </c>
      <c r="N182" s="243" t="s">
        <v>40</v>
      </c>
      <c r="O182" s="94"/>
      <c r="P182" s="244">
        <f>O182*H182</f>
        <v>0</v>
      </c>
      <c r="Q182" s="244">
        <v>0</v>
      </c>
      <c r="R182" s="244">
        <f>Q182*H182</f>
        <v>0</v>
      </c>
      <c r="S182" s="244">
        <v>0</v>
      </c>
      <c r="T182" s="24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46" t="s">
        <v>183</v>
      </c>
      <c r="AT182" s="246" t="s">
        <v>179</v>
      </c>
      <c r="AU182" s="246" t="s">
        <v>87</v>
      </c>
      <c r="AY182" s="14" t="s">
        <v>177</v>
      </c>
      <c r="BE182" s="247">
        <f>IF(N182="základná",J182,0)</f>
        <v>0</v>
      </c>
      <c r="BF182" s="247">
        <f>IF(N182="znížená",J182,0)</f>
        <v>0</v>
      </c>
      <c r="BG182" s="247">
        <f>IF(N182="zákl. prenesená",J182,0)</f>
        <v>0</v>
      </c>
      <c r="BH182" s="247">
        <f>IF(N182="zníž. prenesená",J182,0)</f>
        <v>0</v>
      </c>
      <c r="BI182" s="247">
        <f>IF(N182="nulová",J182,0)</f>
        <v>0</v>
      </c>
      <c r="BJ182" s="14" t="s">
        <v>87</v>
      </c>
      <c r="BK182" s="247">
        <f>ROUND(I182*H182,2)</f>
        <v>0</v>
      </c>
      <c r="BL182" s="14" t="s">
        <v>183</v>
      </c>
      <c r="BM182" s="246" t="s">
        <v>3314</v>
      </c>
    </row>
    <row r="183" s="2" customFormat="1" ht="24.15" customHeight="1">
      <c r="A183" s="35"/>
      <c r="B183" s="36"/>
      <c r="C183" s="234" t="s">
        <v>368</v>
      </c>
      <c r="D183" s="234" t="s">
        <v>179</v>
      </c>
      <c r="E183" s="235" t="s">
        <v>3315</v>
      </c>
      <c r="F183" s="236" t="s">
        <v>3316</v>
      </c>
      <c r="G183" s="237" t="s">
        <v>182</v>
      </c>
      <c r="H183" s="238">
        <v>1.1000000000000001</v>
      </c>
      <c r="I183" s="239"/>
      <c r="J183" s="240">
        <f>ROUND(I183*H183,2)</f>
        <v>0</v>
      </c>
      <c r="K183" s="241"/>
      <c r="L183" s="41"/>
      <c r="M183" s="242" t="s">
        <v>1</v>
      </c>
      <c r="N183" s="243" t="s">
        <v>40</v>
      </c>
      <c r="O183" s="94"/>
      <c r="P183" s="244">
        <f>O183*H183</f>
        <v>0</v>
      </c>
      <c r="Q183" s="244">
        <v>0</v>
      </c>
      <c r="R183" s="244">
        <f>Q183*H183</f>
        <v>0</v>
      </c>
      <c r="S183" s="244">
        <v>0</v>
      </c>
      <c r="T183" s="24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46" t="s">
        <v>183</v>
      </c>
      <c r="AT183" s="246" t="s">
        <v>179</v>
      </c>
      <c r="AU183" s="246" t="s">
        <v>87</v>
      </c>
      <c r="AY183" s="14" t="s">
        <v>177</v>
      </c>
      <c r="BE183" s="247">
        <f>IF(N183="základná",J183,0)</f>
        <v>0</v>
      </c>
      <c r="BF183" s="247">
        <f>IF(N183="znížená",J183,0)</f>
        <v>0</v>
      </c>
      <c r="BG183" s="247">
        <f>IF(N183="zákl. prenesená",J183,0)</f>
        <v>0</v>
      </c>
      <c r="BH183" s="247">
        <f>IF(N183="zníž. prenesená",J183,0)</f>
        <v>0</v>
      </c>
      <c r="BI183" s="247">
        <f>IF(N183="nulová",J183,0)</f>
        <v>0</v>
      </c>
      <c r="BJ183" s="14" t="s">
        <v>87</v>
      </c>
      <c r="BK183" s="247">
        <f>ROUND(I183*H183,2)</f>
        <v>0</v>
      </c>
      <c r="BL183" s="14" t="s">
        <v>183</v>
      </c>
      <c r="BM183" s="246" t="s">
        <v>3317</v>
      </c>
    </row>
    <row r="184" s="2" customFormat="1" ht="33" customHeight="1">
      <c r="A184" s="35"/>
      <c r="B184" s="36"/>
      <c r="C184" s="248" t="s">
        <v>373</v>
      </c>
      <c r="D184" s="248" t="s">
        <v>270</v>
      </c>
      <c r="E184" s="249" t="s">
        <v>3318</v>
      </c>
      <c r="F184" s="250" t="s">
        <v>3319</v>
      </c>
      <c r="G184" s="251" t="s">
        <v>371</v>
      </c>
      <c r="H184" s="252">
        <v>4.444</v>
      </c>
      <c r="I184" s="253"/>
      <c r="J184" s="254">
        <f>ROUND(I184*H184,2)</f>
        <v>0</v>
      </c>
      <c r="K184" s="255"/>
      <c r="L184" s="256"/>
      <c r="M184" s="257" t="s">
        <v>1</v>
      </c>
      <c r="N184" s="258" t="s">
        <v>40</v>
      </c>
      <c r="O184" s="94"/>
      <c r="P184" s="244">
        <f>O184*H184</f>
        <v>0</v>
      </c>
      <c r="Q184" s="244">
        <v>0</v>
      </c>
      <c r="R184" s="244">
        <f>Q184*H184</f>
        <v>0</v>
      </c>
      <c r="S184" s="244">
        <v>0</v>
      </c>
      <c r="T184" s="24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46" t="s">
        <v>208</v>
      </c>
      <c r="AT184" s="246" t="s">
        <v>270</v>
      </c>
      <c r="AU184" s="246" t="s">
        <v>87</v>
      </c>
      <c r="AY184" s="14" t="s">
        <v>177</v>
      </c>
      <c r="BE184" s="247">
        <f>IF(N184="základná",J184,0)</f>
        <v>0</v>
      </c>
      <c r="BF184" s="247">
        <f>IF(N184="znížená",J184,0)</f>
        <v>0</v>
      </c>
      <c r="BG184" s="247">
        <f>IF(N184="zákl. prenesená",J184,0)</f>
        <v>0</v>
      </c>
      <c r="BH184" s="247">
        <f>IF(N184="zníž. prenesená",J184,0)</f>
        <v>0</v>
      </c>
      <c r="BI184" s="247">
        <f>IF(N184="nulová",J184,0)</f>
        <v>0</v>
      </c>
      <c r="BJ184" s="14" t="s">
        <v>87</v>
      </c>
      <c r="BK184" s="247">
        <f>ROUND(I184*H184,2)</f>
        <v>0</v>
      </c>
      <c r="BL184" s="14" t="s">
        <v>183</v>
      </c>
      <c r="BM184" s="246" t="s">
        <v>3320</v>
      </c>
    </row>
    <row r="185" s="2" customFormat="1" ht="37.8" customHeight="1">
      <c r="A185" s="35"/>
      <c r="B185" s="36"/>
      <c r="C185" s="234" t="s">
        <v>377</v>
      </c>
      <c r="D185" s="234" t="s">
        <v>179</v>
      </c>
      <c r="E185" s="235" t="s">
        <v>3321</v>
      </c>
      <c r="F185" s="236" t="s">
        <v>3322</v>
      </c>
      <c r="G185" s="237" t="s">
        <v>182</v>
      </c>
      <c r="H185" s="238">
        <v>3</v>
      </c>
      <c r="I185" s="239"/>
      <c r="J185" s="240">
        <f>ROUND(I185*H185,2)</f>
        <v>0</v>
      </c>
      <c r="K185" s="241"/>
      <c r="L185" s="41"/>
      <c r="M185" s="242" t="s">
        <v>1</v>
      </c>
      <c r="N185" s="243" t="s">
        <v>40</v>
      </c>
      <c r="O185" s="94"/>
      <c r="P185" s="244">
        <f>O185*H185</f>
        <v>0</v>
      </c>
      <c r="Q185" s="244">
        <v>0</v>
      </c>
      <c r="R185" s="244">
        <f>Q185*H185</f>
        <v>0</v>
      </c>
      <c r="S185" s="244">
        <v>0</v>
      </c>
      <c r="T185" s="24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46" t="s">
        <v>183</v>
      </c>
      <c r="AT185" s="246" t="s">
        <v>179</v>
      </c>
      <c r="AU185" s="246" t="s">
        <v>87</v>
      </c>
      <c r="AY185" s="14" t="s">
        <v>177</v>
      </c>
      <c r="BE185" s="247">
        <f>IF(N185="základná",J185,0)</f>
        <v>0</v>
      </c>
      <c r="BF185" s="247">
        <f>IF(N185="znížená",J185,0)</f>
        <v>0</v>
      </c>
      <c r="BG185" s="247">
        <f>IF(N185="zákl. prenesená",J185,0)</f>
        <v>0</v>
      </c>
      <c r="BH185" s="247">
        <f>IF(N185="zníž. prenesená",J185,0)</f>
        <v>0</v>
      </c>
      <c r="BI185" s="247">
        <f>IF(N185="nulová",J185,0)</f>
        <v>0</v>
      </c>
      <c r="BJ185" s="14" t="s">
        <v>87</v>
      </c>
      <c r="BK185" s="247">
        <f>ROUND(I185*H185,2)</f>
        <v>0</v>
      </c>
      <c r="BL185" s="14" t="s">
        <v>183</v>
      </c>
      <c r="BM185" s="246" t="s">
        <v>3323</v>
      </c>
    </row>
    <row r="186" s="2" customFormat="1" ht="24.15" customHeight="1">
      <c r="A186" s="35"/>
      <c r="B186" s="36"/>
      <c r="C186" s="248" t="s">
        <v>381</v>
      </c>
      <c r="D186" s="248" t="s">
        <v>270</v>
      </c>
      <c r="E186" s="249" t="s">
        <v>3324</v>
      </c>
      <c r="F186" s="250" t="s">
        <v>3325</v>
      </c>
      <c r="G186" s="251" t="s">
        <v>371</v>
      </c>
      <c r="H186" s="252">
        <v>3</v>
      </c>
      <c r="I186" s="253"/>
      <c r="J186" s="254">
        <f>ROUND(I186*H186,2)</f>
        <v>0</v>
      </c>
      <c r="K186" s="255"/>
      <c r="L186" s="256"/>
      <c r="M186" s="257" t="s">
        <v>1</v>
      </c>
      <c r="N186" s="258" t="s">
        <v>40</v>
      </c>
      <c r="O186" s="94"/>
      <c r="P186" s="244">
        <f>O186*H186</f>
        <v>0</v>
      </c>
      <c r="Q186" s="244">
        <v>0</v>
      </c>
      <c r="R186" s="244">
        <f>Q186*H186</f>
        <v>0</v>
      </c>
      <c r="S186" s="244">
        <v>0</v>
      </c>
      <c r="T186" s="24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46" t="s">
        <v>208</v>
      </c>
      <c r="AT186" s="246" t="s">
        <v>270</v>
      </c>
      <c r="AU186" s="246" t="s">
        <v>87</v>
      </c>
      <c r="AY186" s="14" t="s">
        <v>177</v>
      </c>
      <c r="BE186" s="247">
        <f>IF(N186="základná",J186,0)</f>
        <v>0</v>
      </c>
      <c r="BF186" s="247">
        <f>IF(N186="znížená",J186,0)</f>
        <v>0</v>
      </c>
      <c r="BG186" s="247">
        <f>IF(N186="zákl. prenesená",J186,0)</f>
        <v>0</v>
      </c>
      <c r="BH186" s="247">
        <f>IF(N186="zníž. prenesená",J186,0)</f>
        <v>0</v>
      </c>
      <c r="BI186" s="247">
        <f>IF(N186="nulová",J186,0)</f>
        <v>0</v>
      </c>
      <c r="BJ186" s="14" t="s">
        <v>87</v>
      </c>
      <c r="BK186" s="247">
        <f>ROUND(I186*H186,2)</f>
        <v>0</v>
      </c>
      <c r="BL186" s="14" t="s">
        <v>183</v>
      </c>
      <c r="BM186" s="246" t="s">
        <v>3326</v>
      </c>
    </row>
    <row r="187" s="2" customFormat="1" ht="44.25" customHeight="1">
      <c r="A187" s="35"/>
      <c r="B187" s="36"/>
      <c r="C187" s="248" t="s">
        <v>385</v>
      </c>
      <c r="D187" s="248" t="s">
        <v>270</v>
      </c>
      <c r="E187" s="249" t="s">
        <v>3327</v>
      </c>
      <c r="F187" s="250" t="s">
        <v>3328</v>
      </c>
      <c r="G187" s="251" t="s">
        <v>371</v>
      </c>
      <c r="H187" s="252">
        <v>3</v>
      </c>
      <c r="I187" s="253"/>
      <c r="J187" s="254">
        <f>ROUND(I187*H187,2)</f>
        <v>0</v>
      </c>
      <c r="K187" s="255"/>
      <c r="L187" s="256"/>
      <c r="M187" s="257" t="s">
        <v>1</v>
      </c>
      <c r="N187" s="258" t="s">
        <v>40</v>
      </c>
      <c r="O187" s="94"/>
      <c r="P187" s="244">
        <f>O187*H187</f>
        <v>0</v>
      </c>
      <c r="Q187" s="244">
        <v>0</v>
      </c>
      <c r="R187" s="244">
        <f>Q187*H187</f>
        <v>0</v>
      </c>
      <c r="S187" s="244">
        <v>0</v>
      </c>
      <c r="T187" s="24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46" t="s">
        <v>208</v>
      </c>
      <c r="AT187" s="246" t="s">
        <v>270</v>
      </c>
      <c r="AU187" s="246" t="s">
        <v>87</v>
      </c>
      <c r="AY187" s="14" t="s">
        <v>177</v>
      </c>
      <c r="BE187" s="247">
        <f>IF(N187="základná",J187,0)</f>
        <v>0</v>
      </c>
      <c r="BF187" s="247">
        <f>IF(N187="znížená",J187,0)</f>
        <v>0</v>
      </c>
      <c r="BG187" s="247">
        <f>IF(N187="zákl. prenesená",J187,0)</f>
        <v>0</v>
      </c>
      <c r="BH187" s="247">
        <f>IF(N187="zníž. prenesená",J187,0)</f>
        <v>0</v>
      </c>
      <c r="BI187" s="247">
        <f>IF(N187="nulová",J187,0)</f>
        <v>0</v>
      </c>
      <c r="BJ187" s="14" t="s">
        <v>87</v>
      </c>
      <c r="BK187" s="247">
        <f>ROUND(I187*H187,2)</f>
        <v>0</v>
      </c>
      <c r="BL187" s="14" t="s">
        <v>183</v>
      </c>
      <c r="BM187" s="246" t="s">
        <v>3329</v>
      </c>
    </row>
    <row r="188" s="2" customFormat="1" ht="33" customHeight="1">
      <c r="A188" s="35"/>
      <c r="B188" s="36"/>
      <c r="C188" s="248" t="s">
        <v>389</v>
      </c>
      <c r="D188" s="248" t="s">
        <v>270</v>
      </c>
      <c r="E188" s="249" t="s">
        <v>3330</v>
      </c>
      <c r="F188" s="250" t="s">
        <v>3331</v>
      </c>
      <c r="G188" s="251" t="s">
        <v>371</v>
      </c>
      <c r="H188" s="252">
        <v>3</v>
      </c>
      <c r="I188" s="253"/>
      <c r="J188" s="254">
        <f>ROUND(I188*H188,2)</f>
        <v>0</v>
      </c>
      <c r="K188" s="255"/>
      <c r="L188" s="256"/>
      <c r="M188" s="257" t="s">
        <v>1</v>
      </c>
      <c r="N188" s="258" t="s">
        <v>40</v>
      </c>
      <c r="O188" s="94"/>
      <c r="P188" s="244">
        <f>O188*H188</f>
        <v>0</v>
      </c>
      <c r="Q188" s="244">
        <v>0</v>
      </c>
      <c r="R188" s="244">
        <f>Q188*H188</f>
        <v>0</v>
      </c>
      <c r="S188" s="244">
        <v>0</v>
      </c>
      <c r="T188" s="24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46" t="s">
        <v>208</v>
      </c>
      <c r="AT188" s="246" t="s">
        <v>270</v>
      </c>
      <c r="AU188" s="246" t="s">
        <v>87</v>
      </c>
      <c r="AY188" s="14" t="s">
        <v>177</v>
      </c>
      <c r="BE188" s="247">
        <f>IF(N188="základná",J188,0)</f>
        <v>0</v>
      </c>
      <c r="BF188" s="247">
        <f>IF(N188="znížená",J188,0)</f>
        <v>0</v>
      </c>
      <c r="BG188" s="247">
        <f>IF(N188="zákl. prenesená",J188,0)</f>
        <v>0</v>
      </c>
      <c r="BH188" s="247">
        <f>IF(N188="zníž. prenesená",J188,0)</f>
        <v>0</v>
      </c>
      <c r="BI188" s="247">
        <f>IF(N188="nulová",J188,0)</f>
        <v>0</v>
      </c>
      <c r="BJ188" s="14" t="s">
        <v>87</v>
      </c>
      <c r="BK188" s="247">
        <f>ROUND(I188*H188,2)</f>
        <v>0</v>
      </c>
      <c r="BL188" s="14" t="s">
        <v>183</v>
      </c>
      <c r="BM188" s="246" t="s">
        <v>3332</v>
      </c>
    </row>
    <row r="189" s="2" customFormat="1" ht="37.8" customHeight="1">
      <c r="A189" s="35"/>
      <c r="B189" s="36"/>
      <c r="C189" s="234" t="s">
        <v>393</v>
      </c>
      <c r="D189" s="234" t="s">
        <v>179</v>
      </c>
      <c r="E189" s="235" t="s">
        <v>3333</v>
      </c>
      <c r="F189" s="236" t="s">
        <v>3334</v>
      </c>
      <c r="G189" s="237" t="s">
        <v>371</v>
      </c>
      <c r="H189" s="238">
        <v>2</v>
      </c>
      <c r="I189" s="239"/>
      <c r="J189" s="240">
        <f>ROUND(I189*H189,2)</f>
        <v>0</v>
      </c>
      <c r="K189" s="241"/>
      <c r="L189" s="41"/>
      <c r="M189" s="242" t="s">
        <v>1</v>
      </c>
      <c r="N189" s="243" t="s">
        <v>40</v>
      </c>
      <c r="O189" s="94"/>
      <c r="P189" s="244">
        <f>O189*H189</f>
        <v>0</v>
      </c>
      <c r="Q189" s="244">
        <v>0</v>
      </c>
      <c r="R189" s="244">
        <f>Q189*H189</f>
        <v>0</v>
      </c>
      <c r="S189" s="244">
        <v>0</v>
      </c>
      <c r="T189" s="24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46" t="s">
        <v>183</v>
      </c>
      <c r="AT189" s="246" t="s">
        <v>179</v>
      </c>
      <c r="AU189" s="246" t="s">
        <v>87</v>
      </c>
      <c r="AY189" s="14" t="s">
        <v>177</v>
      </c>
      <c r="BE189" s="247">
        <f>IF(N189="základná",J189,0)</f>
        <v>0</v>
      </c>
      <c r="BF189" s="247">
        <f>IF(N189="znížená",J189,0)</f>
        <v>0</v>
      </c>
      <c r="BG189" s="247">
        <f>IF(N189="zákl. prenesená",J189,0)</f>
        <v>0</v>
      </c>
      <c r="BH189" s="247">
        <f>IF(N189="zníž. prenesená",J189,0)</f>
        <v>0</v>
      </c>
      <c r="BI189" s="247">
        <f>IF(N189="nulová",J189,0)</f>
        <v>0</v>
      </c>
      <c r="BJ189" s="14" t="s">
        <v>87</v>
      </c>
      <c r="BK189" s="247">
        <f>ROUND(I189*H189,2)</f>
        <v>0</v>
      </c>
      <c r="BL189" s="14" t="s">
        <v>183</v>
      </c>
      <c r="BM189" s="246" t="s">
        <v>3335</v>
      </c>
    </row>
    <row r="190" s="2" customFormat="1" ht="37.8" customHeight="1">
      <c r="A190" s="35"/>
      <c r="B190" s="36"/>
      <c r="C190" s="248" t="s">
        <v>397</v>
      </c>
      <c r="D190" s="248" t="s">
        <v>270</v>
      </c>
      <c r="E190" s="249" t="s">
        <v>3336</v>
      </c>
      <c r="F190" s="250" t="s">
        <v>3337</v>
      </c>
      <c r="G190" s="251" t="s">
        <v>371</v>
      </c>
      <c r="H190" s="252">
        <v>2</v>
      </c>
      <c r="I190" s="253"/>
      <c r="J190" s="254">
        <f>ROUND(I190*H190,2)</f>
        <v>0</v>
      </c>
      <c r="K190" s="255"/>
      <c r="L190" s="256"/>
      <c r="M190" s="257" t="s">
        <v>1</v>
      </c>
      <c r="N190" s="258" t="s">
        <v>40</v>
      </c>
      <c r="O190" s="94"/>
      <c r="P190" s="244">
        <f>O190*H190</f>
        <v>0</v>
      </c>
      <c r="Q190" s="244">
        <v>0</v>
      </c>
      <c r="R190" s="244">
        <f>Q190*H190</f>
        <v>0</v>
      </c>
      <c r="S190" s="244">
        <v>0</v>
      </c>
      <c r="T190" s="24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46" t="s">
        <v>208</v>
      </c>
      <c r="AT190" s="246" t="s">
        <v>270</v>
      </c>
      <c r="AU190" s="246" t="s">
        <v>87</v>
      </c>
      <c r="AY190" s="14" t="s">
        <v>177</v>
      </c>
      <c r="BE190" s="247">
        <f>IF(N190="základná",J190,0)</f>
        <v>0</v>
      </c>
      <c r="BF190" s="247">
        <f>IF(N190="znížená",J190,0)</f>
        <v>0</v>
      </c>
      <c r="BG190" s="247">
        <f>IF(N190="zákl. prenesená",J190,0)</f>
        <v>0</v>
      </c>
      <c r="BH190" s="247">
        <f>IF(N190="zníž. prenesená",J190,0)</f>
        <v>0</v>
      </c>
      <c r="BI190" s="247">
        <f>IF(N190="nulová",J190,0)</f>
        <v>0</v>
      </c>
      <c r="BJ190" s="14" t="s">
        <v>87</v>
      </c>
      <c r="BK190" s="247">
        <f>ROUND(I190*H190,2)</f>
        <v>0</v>
      </c>
      <c r="BL190" s="14" t="s">
        <v>183</v>
      </c>
      <c r="BM190" s="246" t="s">
        <v>3338</v>
      </c>
    </row>
    <row r="191" s="2" customFormat="1" ht="24.15" customHeight="1">
      <c r="A191" s="35"/>
      <c r="B191" s="36"/>
      <c r="C191" s="234" t="s">
        <v>405</v>
      </c>
      <c r="D191" s="234" t="s">
        <v>179</v>
      </c>
      <c r="E191" s="235" t="s">
        <v>3339</v>
      </c>
      <c r="F191" s="236" t="s">
        <v>3340</v>
      </c>
      <c r="G191" s="237" t="s">
        <v>223</v>
      </c>
      <c r="H191" s="238">
        <v>28.5</v>
      </c>
      <c r="I191" s="239"/>
      <c r="J191" s="240">
        <f>ROUND(I191*H191,2)</f>
        <v>0</v>
      </c>
      <c r="K191" s="241"/>
      <c r="L191" s="41"/>
      <c r="M191" s="242" t="s">
        <v>1</v>
      </c>
      <c r="N191" s="243" t="s">
        <v>40</v>
      </c>
      <c r="O191" s="94"/>
      <c r="P191" s="244">
        <f>O191*H191</f>
        <v>0</v>
      </c>
      <c r="Q191" s="244">
        <v>0</v>
      </c>
      <c r="R191" s="244">
        <f>Q191*H191</f>
        <v>0</v>
      </c>
      <c r="S191" s="244">
        <v>0</v>
      </c>
      <c r="T191" s="24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46" t="s">
        <v>183</v>
      </c>
      <c r="AT191" s="246" t="s">
        <v>179</v>
      </c>
      <c r="AU191" s="246" t="s">
        <v>87</v>
      </c>
      <c r="AY191" s="14" t="s">
        <v>177</v>
      </c>
      <c r="BE191" s="247">
        <f>IF(N191="základná",J191,0)</f>
        <v>0</v>
      </c>
      <c r="BF191" s="247">
        <f>IF(N191="znížená",J191,0)</f>
        <v>0</v>
      </c>
      <c r="BG191" s="247">
        <f>IF(N191="zákl. prenesená",J191,0)</f>
        <v>0</v>
      </c>
      <c r="BH191" s="247">
        <f>IF(N191="zníž. prenesená",J191,0)</f>
        <v>0</v>
      </c>
      <c r="BI191" s="247">
        <f>IF(N191="nulová",J191,0)</f>
        <v>0</v>
      </c>
      <c r="BJ191" s="14" t="s">
        <v>87</v>
      </c>
      <c r="BK191" s="247">
        <f>ROUND(I191*H191,2)</f>
        <v>0</v>
      </c>
      <c r="BL191" s="14" t="s">
        <v>183</v>
      </c>
      <c r="BM191" s="246" t="s">
        <v>3341</v>
      </c>
    </row>
    <row r="192" s="2" customFormat="1" ht="24.15" customHeight="1">
      <c r="A192" s="35"/>
      <c r="B192" s="36"/>
      <c r="C192" s="234" t="s">
        <v>413</v>
      </c>
      <c r="D192" s="234" t="s">
        <v>179</v>
      </c>
      <c r="E192" s="235" t="s">
        <v>3342</v>
      </c>
      <c r="F192" s="236" t="s">
        <v>3343</v>
      </c>
      <c r="G192" s="237" t="s">
        <v>223</v>
      </c>
      <c r="H192" s="238">
        <v>81.799999999999997</v>
      </c>
      <c r="I192" s="239"/>
      <c r="J192" s="240">
        <f>ROUND(I192*H192,2)</f>
        <v>0</v>
      </c>
      <c r="K192" s="241"/>
      <c r="L192" s="41"/>
      <c r="M192" s="242" t="s">
        <v>1</v>
      </c>
      <c r="N192" s="243" t="s">
        <v>40</v>
      </c>
      <c r="O192" s="94"/>
      <c r="P192" s="244">
        <f>O192*H192</f>
        <v>0</v>
      </c>
      <c r="Q192" s="244">
        <v>0</v>
      </c>
      <c r="R192" s="244">
        <f>Q192*H192</f>
        <v>0</v>
      </c>
      <c r="S192" s="244">
        <v>0</v>
      </c>
      <c r="T192" s="24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46" t="s">
        <v>183</v>
      </c>
      <c r="AT192" s="246" t="s">
        <v>179</v>
      </c>
      <c r="AU192" s="246" t="s">
        <v>87</v>
      </c>
      <c r="AY192" s="14" t="s">
        <v>177</v>
      </c>
      <c r="BE192" s="247">
        <f>IF(N192="základná",J192,0)</f>
        <v>0</v>
      </c>
      <c r="BF192" s="247">
        <f>IF(N192="znížená",J192,0)</f>
        <v>0</v>
      </c>
      <c r="BG192" s="247">
        <f>IF(N192="zákl. prenesená",J192,0)</f>
        <v>0</v>
      </c>
      <c r="BH192" s="247">
        <f>IF(N192="zníž. prenesená",J192,0)</f>
        <v>0</v>
      </c>
      <c r="BI192" s="247">
        <f>IF(N192="nulová",J192,0)</f>
        <v>0</v>
      </c>
      <c r="BJ192" s="14" t="s">
        <v>87</v>
      </c>
      <c r="BK192" s="247">
        <f>ROUND(I192*H192,2)</f>
        <v>0</v>
      </c>
      <c r="BL192" s="14" t="s">
        <v>183</v>
      </c>
      <c r="BM192" s="246" t="s">
        <v>3344</v>
      </c>
    </row>
    <row r="193" s="2" customFormat="1" ht="24.15" customHeight="1">
      <c r="A193" s="35"/>
      <c r="B193" s="36"/>
      <c r="C193" s="234" t="s">
        <v>449</v>
      </c>
      <c r="D193" s="234" t="s">
        <v>179</v>
      </c>
      <c r="E193" s="235" t="s">
        <v>3345</v>
      </c>
      <c r="F193" s="236" t="s">
        <v>3346</v>
      </c>
      <c r="G193" s="237" t="s">
        <v>263</v>
      </c>
      <c r="H193" s="238">
        <v>162.369</v>
      </c>
      <c r="I193" s="239"/>
      <c r="J193" s="240">
        <f>ROUND(I193*H193,2)</f>
        <v>0</v>
      </c>
      <c r="K193" s="241"/>
      <c r="L193" s="41"/>
      <c r="M193" s="242" t="s">
        <v>1</v>
      </c>
      <c r="N193" s="243" t="s">
        <v>40</v>
      </c>
      <c r="O193" s="94"/>
      <c r="P193" s="244">
        <f>O193*H193</f>
        <v>0</v>
      </c>
      <c r="Q193" s="244">
        <v>0</v>
      </c>
      <c r="R193" s="244">
        <f>Q193*H193</f>
        <v>0</v>
      </c>
      <c r="S193" s="244">
        <v>0</v>
      </c>
      <c r="T193" s="24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46" t="s">
        <v>183</v>
      </c>
      <c r="AT193" s="246" t="s">
        <v>179</v>
      </c>
      <c r="AU193" s="246" t="s">
        <v>87</v>
      </c>
      <c r="AY193" s="14" t="s">
        <v>177</v>
      </c>
      <c r="BE193" s="247">
        <f>IF(N193="základná",J193,0)</f>
        <v>0</v>
      </c>
      <c r="BF193" s="247">
        <f>IF(N193="znížená",J193,0)</f>
        <v>0</v>
      </c>
      <c r="BG193" s="247">
        <f>IF(N193="zákl. prenesená",J193,0)</f>
        <v>0</v>
      </c>
      <c r="BH193" s="247">
        <f>IF(N193="zníž. prenesená",J193,0)</f>
        <v>0</v>
      </c>
      <c r="BI193" s="247">
        <f>IF(N193="nulová",J193,0)</f>
        <v>0</v>
      </c>
      <c r="BJ193" s="14" t="s">
        <v>87</v>
      </c>
      <c r="BK193" s="247">
        <f>ROUND(I193*H193,2)</f>
        <v>0</v>
      </c>
      <c r="BL193" s="14" t="s">
        <v>183</v>
      </c>
      <c r="BM193" s="246" t="s">
        <v>3347</v>
      </c>
    </row>
    <row r="194" s="2" customFormat="1" ht="24.15" customHeight="1">
      <c r="A194" s="35"/>
      <c r="B194" s="36"/>
      <c r="C194" s="234" t="s">
        <v>453</v>
      </c>
      <c r="D194" s="234" t="s">
        <v>179</v>
      </c>
      <c r="E194" s="235" t="s">
        <v>3348</v>
      </c>
      <c r="F194" s="236" t="s">
        <v>3349</v>
      </c>
      <c r="G194" s="237" t="s">
        <v>263</v>
      </c>
      <c r="H194" s="238">
        <v>2597.904</v>
      </c>
      <c r="I194" s="239"/>
      <c r="J194" s="240">
        <f>ROUND(I194*H194,2)</f>
        <v>0</v>
      </c>
      <c r="K194" s="241"/>
      <c r="L194" s="41"/>
      <c r="M194" s="242" t="s">
        <v>1</v>
      </c>
      <c r="N194" s="243" t="s">
        <v>40</v>
      </c>
      <c r="O194" s="94"/>
      <c r="P194" s="244">
        <f>O194*H194</f>
        <v>0</v>
      </c>
      <c r="Q194" s="244">
        <v>0</v>
      </c>
      <c r="R194" s="244">
        <f>Q194*H194</f>
        <v>0</v>
      </c>
      <c r="S194" s="244">
        <v>0</v>
      </c>
      <c r="T194" s="24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46" t="s">
        <v>183</v>
      </c>
      <c r="AT194" s="246" t="s">
        <v>179</v>
      </c>
      <c r="AU194" s="246" t="s">
        <v>87</v>
      </c>
      <c r="AY194" s="14" t="s">
        <v>177</v>
      </c>
      <c r="BE194" s="247">
        <f>IF(N194="základná",J194,0)</f>
        <v>0</v>
      </c>
      <c r="BF194" s="247">
        <f>IF(N194="znížená",J194,0)</f>
        <v>0</v>
      </c>
      <c r="BG194" s="247">
        <f>IF(N194="zákl. prenesená",J194,0)</f>
        <v>0</v>
      </c>
      <c r="BH194" s="247">
        <f>IF(N194="zníž. prenesená",J194,0)</f>
        <v>0</v>
      </c>
      <c r="BI194" s="247">
        <f>IF(N194="nulová",J194,0)</f>
        <v>0</v>
      </c>
      <c r="BJ194" s="14" t="s">
        <v>87</v>
      </c>
      <c r="BK194" s="247">
        <f>ROUND(I194*H194,2)</f>
        <v>0</v>
      </c>
      <c r="BL194" s="14" t="s">
        <v>183</v>
      </c>
      <c r="BM194" s="246" t="s">
        <v>3350</v>
      </c>
    </row>
    <row r="195" s="2" customFormat="1" ht="24.15" customHeight="1">
      <c r="A195" s="35"/>
      <c r="B195" s="36"/>
      <c r="C195" s="234" t="s">
        <v>457</v>
      </c>
      <c r="D195" s="234" t="s">
        <v>179</v>
      </c>
      <c r="E195" s="235" t="s">
        <v>967</v>
      </c>
      <c r="F195" s="236" t="s">
        <v>3351</v>
      </c>
      <c r="G195" s="237" t="s">
        <v>263</v>
      </c>
      <c r="H195" s="238">
        <v>118.37600000000001</v>
      </c>
      <c r="I195" s="239"/>
      <c r="J195" s="240">
        <f>ROUND(I195*H195,2)</f>
        <v>0</v>
      </c>
      <c r="K195" s="241"/>
      <c r="L195" s="41"/>
      <c r="M195" s="242" t="s">
        <v>1</v>
      </c>
      <c r="N195" s="243" t="s">
        <v>40</v>
      </c>
      <c r="O195" s="94"/>
      <c r="P195" s="244">
        <f>O195*H195</f>
        <v>0</v>
      </c>
      <c r="Q195" s="244">
        <v>0</v>
      </c>
      <c r="R195" s="244">
        <f>Q195*H195</f>
        <v>0</v>
      </c>
      <c r="S195" s="244">
        <v>0</v>
      </c>
      <c r="T195" s="24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46" t="s">
        <v>183</v>
      </c>
      <c r="AT195" s="246" t="s">
        <v>179</v>
      </c>
      <c r="AU195" s="246" t="s">
        <v>87</v>
      </c>
      <c r="AY195" s="14" t="s">
        <v>177</v>
      </c>
      <c r="BE195" s="247">
        <f>IF(N195="základná",J195,0)</f>
        <v>0</v>
      </c>
      <c r="BF195" s="247">
        <f>IF(N195="znížená",J195,0)</f>
        <v>0</v>
      </c>
      <c r="BG195" s="247">
        <f>IF(N195="zákl. prenesená",J195,0)</f>
        <v>0</v>
      </c>
      <c r="BH195" s="247">
        <f>IF(N195="zníž. prenesená",J195,0)</f>
        <v>0</v>
      </c>
      <c r="BI195" s="247">
        <f>IF(N195="nulová",J195,0)</f>
        <v>0</v>
      </c>
      <c r="BJ195" s="14" t="s">
        <v>87</v>
      </c>
      <c r="BK195" s="247">
        <f>ROUND(I195*H195,2)</f>
        <v>0</v>
      </c>
      <c r="BL195" s="14" t="s">
        <v>183</v>
      </c>
      <c r="BM195" s="246" t="s">
        <v>3352</v>
      </c>
    </row>
    <row r="196" s="2" customFormat="1" ht="24.15" customHeight="1">
      <c r="A196" s="35"/>
      <c r="B196" s="36"/>
      <c r="C196" s="234" t="s">
        <v>461</v>
      </c>
      <c r="D196" s="234" t="s">
        <v>179</v>
      </c>
      <c r="E196" s="235" t="s">
        <v>3353</v>
      </c>
      <c r="F196" s="236" t="s">
        <v>3354</v>
      </c>
      <c r="G196" s="237" t="s">
        <v>263</v>
      </c>
      <c r="H196" s="238">
        <v>15.747999999999999</v>
      </c>
      <c r="I196" s="239"/>
      <c r="J196" s="240">
        <f>ROUND(I196*H196,2)</f>
        <v>0</v>
      </c>
      <c r="K196" s="241"/>
      <c r="L196" s="41"/>
      <c r="M196" s="242" t="s">
        <v>1</v>
      </c>
      <c r="N196" s="243" t="s">
        <v>40</v>
      </c>
      <c r="O196" s="94"/>
      <c r="P196" s="244">
        <f>O196*H196</f>
        <v>0</v>
      </c>
      <c r="Q196" s="244">
        <v>0</v>
      </c>
      <c r="R196" s="244">
        <f>Q196*H196</f>
        <v>0</v>
      </c>
      <c r="S196" s="244">
        <v>0</v>
      </c>
      <c r="T196" s="245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46" t="s">
        <v>183</v>
      </c>
      <c r="AT196" s="246" t="s">
        <v>179</v>
      </c>
      <c r="AU196" s="246" t="s">
        <v>87</v>
      </c>
      <c r="AY196" s="14" t="s">
        <v>177</v>
      </c>
      <c r="BE196" s="247">
        <f>IF(N196="základná",J196,0)</f>
        <v>0</v>
      </c>
      <c r="BF196" s="247">
        <f>IF(N196="znížená",J196,0)</f>
        <v>0</v>
      </c>
      <c r="BG196" s="247">
        <f>IF(N196="zákl. prenesená",J196,0)</f>
        <v>0</v>
      </c>
      <c r="BH196" s="247">
        <f>IF(N196="zníž. prenesená",J196,0)</f>
        <v>0</v>
      </c>
      <c r="BI196" s="247">
        <f>IF(N196="nulová",J196,0)</f>
        <v>0</v>
      </c>
      <c r="BJ196" s="14" t="s">
        <v>87</v>
      </c>
      <c r="BK196" s="247">
        <f>ROUND(I196*H196,2)</f>
        <v>0</v>
      </c>
      <c r="BL196" s="14" t="s">
        <v>183</v>
      </c>
      <c r="BM196" s="246" t="s">
        <v>3355</v>
      </c>
    </row>
    <row r="197" s="2" customFormat="1" ht="16.5" customHeight="1">
      <c r="A197" s="35"/>
      <c r="B197" s="36"/>
      <c r="C197" s="234" t="s">
        <v>445</v>
      </c>
      <c r="D197" s="234" t="s">
        <v>179</v>
      </c>
      <c r="E197" s="235" t="s">
        <v>3356</v>
      </c>
      <c r="F197" s="236" t="s">
        <v>3357</v>
      </c>
      <c r="G197" s="237" t="s">
        <v>187</v>
      </c>
      <c r="H197" s="238">
        <v>2.036</v>
      </c>
      <c r="I197" s="239"/>
      <c r="J197" s="240">
        <f>ROUND(I197*H197,2)</f>
        <v>0</v>
      </c>
      <c r="K197" s="241"/>
      <c r="L197" s="41"/>
      <c r="M197" s="242" t="s">
        <v>1</v>
      </c>
      <c r="N197" s="243" t="s">
        <v>40</v>
      </c>
      <c r="O197" s="94"/>
      <c r="P197" s="244">
        <f>O197*H197</f>
        <v>0</v>
      </c>
      <c r="Q197" s="244">
        <v>0</v>
      </c>
      <c r="R197" s="244">
        <f>Q197*H197</f>
        <v>0</v>
      </c>
      <c r="S197" s="244">
        <v>0</v>
      </c>
      <c r="T197" s="24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46" t="s">
        <v>183</v>
      </c>
      <c r="AT197" s="246" t="s">
        <v>179</v>
      </c>
      <c r="AU197" s="246" t="s">
        <v>87</v>
      </c>
      <c r="AY197" s="14" t="s">
        <v>177</v>
      </c>
      <c r="BE197" s="247">
        <f>IF(N197="základná",J197,0)</f>
        <v>0</v>
      </c>
      <c r="BF197" s="247">
        <f>IF(N197="znížená",J197,0)</f>
        <v>0</v>
      </c>
      <c r="BG197" s="247">
        <f>IF(N197="zákl. prenesená",J197,0)</f>
        <v>0</v>
      </c>
      <c r="BH197" s="247">
        <f>IF(N197="zníž. prenesená",J197,0)</f>
        <v>0</v>
      </c>
      <c r="BI197" s="247">
        <f>IF(N197="nulová",J197,0)</f>
        <v>0</v>
      </c>
      <c r="BJ197" s="14" t="s">
        <v>87</v>
      </c>
      <c r="BK197" s="247">
        <f>ROUND(I197*H197,2)</f>
        <v>0</v>
      </c>
      <c r="BL197" s="14" t="s">
        <v>183</v>
      </c>
      <c r="BM197" s="246" t="s">
        <v>3358</v>
      </c>
    </row>
    <row r="198" s="2" customFormat="1" ht="21.75" customHeight="1">
      <c r="A198" s="35"/>
      <c r="B198" s="36"/>
      <c r="C198" s="234" t="s">
        <v>465</v>
      </c>
      <c r="D198" s="234" t="s">
        <v>179</v>
      </c>
      <c r="E198" s="235" t="s">
        <v>3359</v>
      </c>
      <c r="F198" s="236" t="s">
        <v>3360</v>
      </c>
      <c r="G198" s="237" t="s">
        <v>263</v>
      </c>
      <c r="H198" s="238">
        <v>162.369</v>
      </c>
      <c r="I198" s="239"/>
      <c r="J198" s="240">
        <f>ROUND(I198*H198,2)</f>
        <v>0</v>
      </c>
      <c r="K198" s="241"/>
      <c r="L198" s="41"/>
      <c r="M198" s="242" t="s">
        <v>1</v>
      </c>
      <c r="N198" s="243" t="s">
        <v>40</v>
      </c>
      <c r="O198" s="94"/>
      <c r="P198" s="244">
        <f>O198*H198</f>
        <v>0</v>
      </c>
      <c r="Q198" s="244">
        <v>0</v>
      </c>
      <c r="R198" s="244">
        <f>Q198*H198</f>
        <v>0</v>
      </c>
      <c r="S198" s="244">
        <v>0</v>
      </c>
      <c r="T198" s="24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46" t="s">
        <v>183</v>
      </c>
      <c r="AT198" s="246" t="s">
        <v>179</v>
      </c>
      <c r="AU198" s="246" t="s">
        <v>87</v>
      </c>
      <c r="AY198" s="14" t="s">
        <v>177</v>
      </c>
      <c r="BE198" s="247">
        <f>IF(N198="základná",J198,0)</f>
        <v>0</v>
      </c>
      <c r="BF198" s="247">
        <f>IF(N198="znížená",J198,0)</f>
        <v>0</v>
      </c>
      <c r="BG198" s="247">
        <f>IF(N198="zákl. prenesená",J198,0)</f>
        <v>0</v>
      </c>
      <c r="BH198" s="247">
        <f>IF(N198="zníž. prenesená",J198,0)</f>
        <v>0</v>
      </c>
      <c r="BI198" s="247">
        <f>IF(N198="nulová",J198,0)</f>
        <v>0</v>
      </c>
      <c r="BJ198" s="14" t="s">
        <v>87</v>
      </c>
      <c r="BK198" s="247">
        <f>ROUND(I198*H198,2)</f>
        <v>0</v>
      </c>
      <c r="BL198" s="14" t="s">
        <v>183</v>
      </c>
      <c r="BM198" s="246" t="s">
        <v>3361</v>
      </c>
    </row>
    <row r="199" s="12" customFormat="1" ht="22.8" customHeight="1">
      <c r="A199" s="12"/>
      <c r="B199" s="218"/>
      <c r="C199" s="219"/>
      <c r="D199" s="220" t="s">
        <v>73</v>
      </c>
      <c r="E199" s="232" t="s">
        <v>580</v>
      </c>
      <c r="F199" s="232" t="s">
        <v>3362</v>
      </c>
      <c r="G199" s="219"/>
      <c r="H199" s="219"/>
      <c r="I199" s="222"/>
      <c r="J199" s="233">
        <f>BK199</f>
        <v>0</v>
      </c>
      <c r="K199" s="219"/>
      <c r="L199" s="224"/>
      <c r="M199" s="225"/>
      <c r="N199" s="226"/>
      <c r="O199" s="226"/>
      <c r="P199" s="227">
        <f>P200</f>
        <v>0</v>
      </c>
      <c r="Q199" s="226"/>
      <c r="R199" s="227">
        <f>R200</f>
        <v>0</v>
      </c>
      <c r="S199" s="226"/>
      <c r="T199" s="228">
        <f>T200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29" t="s">
        <v>81</v>
      </c>
      <c r="AT199" s="230" t="s">
        <v>73</v>
      </c>
      <c r="AU199" s="230" t="s">
        <v>81</v>
      </c>
      <c r="AY199" s="229" t="s">
        <v>177</v>
      </c>
      <c r="BK199" s="231">
        <f>BK200</f>
        <v>0</v>
      </c>
    </row>
    <row r="200" s="2" customFormat="1" ht="33" customHeight="1">
      <c r="A200" s="35"/>
      <c r="B200" s="36"/>
      <c r="C200" s="234" t="s">
        <v>469</v>
      </c>
      <c r="D200" s="234" t="s">
        <v>179</v>
      </c>
      <c r="E200" s="235" t="s">
        <v>3363</v>
      </c>
      <c r="F200" s="236" t="s">
        <v>3364</v>
      </c>
      <c r="G200" s="237" t="s">
        <v>263</v>
      </c>
      <c r="H200" s="238">
        <v>812.75099999999998</v>
      </c>
      <c r="I200" s="239"/>
      <c r="J200" s="240">
        <f>ROUND(I200*H200,2)</f>
        <v>0</v>
      </c>
      <c r="K200" s="241"/>
      <c r="L200" s="41"/>
      <c r="M200" s="260" t="s">
        <v>1</v>
      </c>
      <c r="N200" s="261" t="s">
        <v>40</v>
      </c>
      <c r="O200" s="262"/>
      <c r="P200" s="263">
        <f>O200*H200</f>
        <v>0</v>
      </c>
      <c r="Q200" s="263">
        <v>0</v>
      </c>
      <c r="R200" s="263">
        <f>Q200*H200</f>
        <v>0</v>
      </c>
      <c r="S200" s="263">
        <v>0</v>
      </c>
      <c r="T200" s="264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46" t="s">
        <v>183</v>
      </c>
      <c r="AT200" s="246" t="s">
        <v>179</v>
      </c>
      <c r="AU200" s="246" t="s">
        <v>87</v>
      </c>
      <c r="AY200" s="14" t="s">
        <v>177</v>
      </c>
      <c r="BE200" s="247">
        <f>IF(N200="základná",J200,0)</f>
        <v>0</v>
      </c>
      <c r="BF200" s="247">
        <f>IF(N200="znížená",J200,0)</f>
        <v>0</v>
      </c>
      <c r="BG200" s="247">
        <f>IF(N200="zákl. prenesená",J200,0)</f>
        <v>0</v>
      </c>
      <c r="BH200" s="247">
        <f>IF(N200="zníž. prenesená",J200,0)</f>
        <v>0</v>
      </c>
      <c r="BI200" s="247">
        <f>IF(N200="nulová",J200,0)</f>
        <v>0</v>
      </c>
      <c r="BJ200" s="14" t="s">
        <v>87</v>
      </c>
      <c r="BK200" s="247">
        <f>ROUND(I200*H200,2)</f>
        <v>0</v>
      </c>
      <c r="BL200" s="14" t="s">
        <v>183</v>
      </c>
      <c r="BM200" s="246" t="s">
        <v>3365</v>
      </c>
    </row>
    <row r="201" s="2" customFormat="1" ht="6.96" customHeight="1">
      <c r="A201" s="35"/>
      <c r="B201" s="69"/>
      <c r="C201" s="70"/>
      <c r="D201" s="70"/>
      <c r="E201" s="70"/>
      <c r="F201" s="70"/>
      <c r="G201" s="70"/>
      <c r="H201" s="70"/>
      <c r="I201" s="70"/>
      <c r="J201" s="70"/>
      <c r="K201" s="70"/>
      <c r="L201" s="41"/>
      <c r="M201" s="35"/>
      <c r="O201" s="35"/>
      <c r="P201" s="35"/>
      <c r="Q201" s="35"/>
      <c r="R201" s="35"/>
      <c r="S201" s="35"/>
      <c r="T201" s="35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</row>
  </sheetData>
  <sheetProtection sheet="1" autoFilter="0" formatColumns="0" formatRows="0" objects="1" scenarios="1" spinCount="100000" saltValue="fSxsrxat0rDJP9tQZEWle3o0O53KC/XFv+2Lz7l6tHvCZzmWqMkH3NN2d4pQ6WvO7QnVGd+g+C75PiM++/u6JA==" hashValue="TGAavZE++KJiKU0QyBwJkqEgsB4lQpXz9YVGUn3+sTOmBAlDhe53LEoGC9+SsYdNIKF8o73Sd9FtxKki+w1XVw==" algorithmName="SHA-512" password="CC35"/>
  <autoFilter ref="C121:K200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2022-11-15T06:56:55Z</dcterms:created>
  <dcterms:modified xsi:type="dcterms:W3CDTF">2022-11-15T06:57:13Z</dcterms:modified>
</cp:coreProperties>
</file>